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g archiveren zakelijk\"/>
    </mc:Choice>
  </mc:AlternateContent>
  <xr:revisionPtr revIDLastSave="0" documentId="13_ncr:1_{D62A9FBB-AA8B-4832-9A8F-3670D8CA3522}" xr6:coauthVersionLast="33" xr6:coauthVersionMax="33" xr10:uidLastSave="{00000000-0000-0000-0000-000000000000}"/>
  <workbookProtection workbookAlgorithmName="SHA-512" workbookHashValue="3GqIHyV8jtvv9zjkdfhlP8z7EvlSrxdwJIP5HZvO4W4Ii6ypTJBivwCCM+Dq1tsRD1QvayAG6kFPYGFdACbgCA==" workbookSaltValue="ib4cot/6JkZWfL/KrZ39og==" workbookSpinCount="100000" lockStructure="1"/>
  <bookViews>
    <workbookView showHorizontalScroll="0" xWindow="-15" yWindow="4050" windowWidth="20520" windowHeight="4095" tabRatio="799" xr2:uid="{00000000-000D-0000-FFFF-FFFF00000000}"/>
  </bookViews>
  <sheets>
    <sheet name="start" sheetId="20" r:id="rId1"/>
    <sheet name="1" sheetId="4" r:id="rId2"/>
    <sheet name="2" sheetId="14" r:id="rId3"/>
    <sheet name="3" sheetId="8" r:id="rId4"/>
    <sheet name="4" sheetId="22" r:id="rId5"/>
    <sheet name="5" sheetId="9" r:id="rId6"/>
    <sheet name="6" sheetId="25" r:id="rId7"/>
    <sheet name="7" sheetId="12" r:id="rId8"/>
    <sheet name="8" sheetId="16" r:id="rId9"/>
    <sheet name="einde" sheetId="18" r:id="rId10"/>
    <sheet name="10" sheetId="21" state="hidden" r:id="rId11"/>
  </sheets>
  <externalReferences>
    <externalReference r:id="rId12"/>
  </externalReferences>
  <definedNames>
    <definedName name="_xlnm.Print_Area" localSheetId="1">'1'!$B$1:$F$27</definedName>
    <definedName name="_xlnm.Print_Area" localSheetId="2">'2'!$B$1:$F$22</definedName>
    <definedName name="_xlnm.Print_Area" localSheetId="3">'3'!$B$1:$F$17</definedName>
    <definedName name="_xlnm.Print_Area" localSheetId="4">'4'!$A$1:$F$49</definedName>
    <definedName name="_xlnm.Print_Area" localSheetId="5">'5'!$B$1:$F$33</definedName>
    <definedName name="_xlnm.Print_Area" localSheetId="6">'6'!$B$1:$F$17</definedName>
    <definedName name="_xlnm.Print_Area" localSheetId="7">'7'!$B$1:$F$34</definedName>
    <definedName name="_xlnm.Print_Area" localSheetId="8">'8'!$B$1:$F$29</definedName>
    <definedName name="_xlnm.Print_Area" localSheetId="9">einde!$B$1:$E$28</definedName>
    <definedName name="_xlnm.Print_Area" localSheetId="0">start!$B$1:$J$25</definedName>
    <definedName name="afk">[1]start!$G$19</definedName>
    <definedName name="AFKORTING" localSheetId="6">start!#REF!</definedName>
    <definedName name="AFKORTING">start!#REF!</definedName>
    <definedName name="dertien" localSheetId="6">#REF!</definedName>
    <definedName name="dertien">#REF!</definedName>
    <definedName name="NAAM_ENTITEIT">start!$E$10</definedName>
  </definedNames>
  <calcPr calcId="179017"/>
</workbook>
</file>

<file path=xl/calcChain.xml><?xml version="1.0" encoding="utf-8"?>
<calcChain xmlns="http://schemas.openxmlformats.org/spreadsheetml/2006/main">
  <c r="G13" i="12" l="1"/>
  <c r="F4" i="21" l="1"/>
  <c r="F7" i="21"/>
  <c r="G11" i="4"/>
  <c r="G24" i="12" l="1"/>
  <c r="G6" i="4"/>
  <c r="G5" i="4"/>
  <c r="G4" i="4"/>
  <c r="G3" i="4"/>
  <c r="B18" i="9" l="1"/>
  <c r="D9" i="22"/>
  <c r="D8" i="22"/>
  <c r="J4" i="14"/>
  <c r="I4" i="14"/>
  <c r="G4" i="14"/>
  <c r="I8" i="14"/>
  <c r="I7" i="14"/>
  <c r="G8" i="14"/>
  <c r="G7" i="14"/>
  <c r="C4" i="21" l="1"/>
  <c r="I7" i="21"/>
  <c r="B7" i="9" l="1"/>
  <c r="B6" i="9"/>
  <c r="B5" i="9"/>
  <c r="F11" i="4"/>
  <c r="H11" i="4" s="1"/>
  <c r="C28" i="4" l="1"/>
  <c r="C29" i="4"/>
  <c r="H13" i="12" l="1"/>
  <c r="E20" i="22"/>
  <c r="D20" i="22"/>
  <c r="D15" i="22"/>
  <c r="I9" i="14"/>
  <c r="G7" i="21" l="1"/>
  <c r="D13" i="25" l="1"/>
  <c r="F18" i="12" l="1"/>
  <c r="D4" i="21"/>
  <c r="I4" i="21"/>
  <c r="J6" i="21"/>
  <c r="C10" i="18" l="1"/>
  <c r="D33" i="22"/>
  <c r="I10" i="14"/>
  <c r="G10" i="14"/>
  <c r="I13" i="14"/>
  <c r="G13" i="14"/>
  <c r="C7" i="21" l="1"/>
  <c r="E34" i="22"/>
  <c r="C34" i="22" s="1"/>
  <c r="G9" i="14" l="1"/>
  <c r="G6" i="14"/>
  <c r="F25" i="4" l="1"/>
  <c r="E15" i="22" l="1"/>
  <c r="B24" i="12" l="1"/>
  <c r="B23" i="12"/>
  <c r="B22" i="12"/>
  <c r="E27" i="22"/>
  <c r="E4" i="21" s="1"/>
  <c r="C27" i="22"/>
  <c r="F9" i="9"/>
  <c r="G22" i="12"/>
  <c r="G23" i="12"/>
  <c r="G12" i="12"/>
  <c r="H12" i="12" s="1"/>
  <c r="G11" i="12"/>
  <c r="H11" i="12" s="1"/>
  <c r="G31" i="9"/>
  <c r="G30" i="9"/>
  <c r="G29" i="9"/>
  <c r="G28" i="9"/>
  <c r="G27" i="9"/>
  <c r="G26" i="9"/>
  <c r="G25" i="9"/>
  <c r="G24" i="9"/>
  <c r="G23" i="9"/>
  <c r="G22" i="9"/>
  <c r="G21" i="9"/>
  <c r="G20" i="9"/>
  <c r="H5" i="14"/>
  <c r="G5" i="14"/>
  <c r="G8" i="12"/>
  <c r="H8" i="12" s="1"/>
  <c r="G7" i="12"/>
  <c r="H7" i="12" s="1"/>
  <c r="E25" i="12"/>
  <c r="G19" i="12"/>
  <c r="H19" i="12" s="1"/>
  <c r="F25" i="12"/>
  <c r="H31" i="12"/>
  <c r="H29" i="12"/>
  <c r="G31" i="12"/>
  <c r="G29" i="12"/>
  <c r="E26" i="12" l="1"/>
  <c r="F26" i="4"/>
  <c r="H4" i="21" l="1"/>
  <c r="H7" i="21"/>
  <c r="J7" i="21" s="1"/>
  <c r="B4" i="21"/>
  <c r="C31" i="4"/>
  <c r="C30" i="4"/>
  <c r="J3" i="21"/>
  <c r="B9" i="21" s="1"/>
  <c r="J4" i="21" l="1"/>
  <c r="B10" i="21" s="1"/>
  <c r="C10" i="21" s="1"/>
  <c r="E1" i="25" s="1"/>
  <c r="E1" i="14" l="1"/>
  <c r="C6" i="18"/>
  <c r="B7" i="18" s="1"/>
  <c r="E1" i="9"/>
  <c r="E1" i="4"/>
  <c r="E1" i="16"/>
  <c r="E1" i="22"/>
  <c r="E1" i="8"/>
  <c r="E1" i="12"/>
</calcChain>
</file>

<file path=xl/sharedStrings.xml><?xml version="1.0" encoding="utf-8"?>
<sst xmlns="http://schemas.openxmlformats.org/spreadsheetml/2006/main" count="322" uniqueCount="248">
  <si>
    <t>Soort kantoor</t>
  </si>
  <si>
    <t>Overige personeelskosten</t>
  </si>
  <si>
    <t>Overige kosten</t>
  </si>
  <si>
    <t>ja</t>
  </si>
  <si>
    <t>nee</t>
  </si>
  <si>
    <t>n.v.t.</t>
  </si>
  <si>
    <t xml:space="preserve">3 = neutraal; </t>
  </si>
  <si>
    <t>kies:</t>
  </si>
  <si>
    <t>accountants(- en belastingadvies)kantoor</t>
  </si>
  <si>
    <t>administratie(- en belastingadvies)kantoor</t>
  </si>
  <si>
    <t>Afschrijvingskosten debiteuren</t>
  </si>
  <si>
    <t>Afschrijvingskosten materiële vaste activa</t>
  </si>
  <si>
    <t>Strategie en sentiment</t>
  </si>
  <si>
    <t>gunstig</t>
  </si>
  <si>
    <t>ongunstig</t>
  </si>
  <si>
    <t>Hoe ervaart u het economisch klimaat voor het doen van investeringen?</t>
  </si>
  <si>
    <t>Maakt u gebruik van een 'salarishuis'?</t>
  </si>
  <si>
    <t>(nagenoeg) geen verandering</t>
  </si>
  <si>
    <t>verslechtering</t>
  </si>
  <si>
    <t>verbetering</t>
  </si>
  <si>
    <t>Klanten en debiteuren</t>
  </si>
  <si>
    <t>Kantoornaam</t>
  </si>
  <si>
    <t>Contactpersoon</t>
  </si>
  <si>
    <t>-/-</t>
  </si>
  <si>
    <t>Netto-omzet</t>
  </si>
  <si>
    <t>Secundaire arbeidsvoorwaarden</t>
  </si>
  <si>
    <t>Hanteert u een omrekenfactor voor tarieven/salarissen voor de meeste medewerkers?</t>
  </si>
  <si>
    <t>excl. overige opbrengsten</t>
  </si>
  <si>
    <t xml:space="preserve">Totale operationele kosten </t>
  </si>
  <si>
    <t>verbeterd</t>
  </si>
  <si>
    <t>versoberd</t>
  </si>
  <si>
    <t>financiële administratie (internetboekhouden)</t>
  </si>
  <si>
    <t>salarisverwerking</t>
  </si>
  <si>
    <t>dashboards</t>
  </si>
  <si>
    <t>maand</t>
  </si>
  <si>
    <t>gelijk gehouden</t>
  </si>
  <si>
    <t>neutraal</t>
  </si>
  <si>
    <t>E-mailadres</t>
  </si>
  <si>
    <t>VERBERGEN</t>
  </si>
  <si>
    <t>digitaal accorderen van jaarrekeningen</t>
  </si>
  <si>
    <t>Wta-vergunning</t>
  </si>
  <si>
    <t>administrateurs</t>
  </si>
  <si>
    <t>junior assistenten</t>
  </si>
  <si>
    <t>gevorderd assistenten</t>
  </si>
  <si>
    <t>zelfstandig assistenten</t>
  </si>
  <si>
    <t>loonmedewerkers</t>
  </si>
  <si>
    <t>secretarieel</t>
  </si>
  <si>
    <t>relatiebeheerders</t>
  </si>
  <si>
    <t>accountants (controlepraktijk)</t>
  </si>
  <si>
    <t>accountants (samenstelpraktijk)</t>
  </si>
  <si>
    <t>aangiftemedewerkers</t>
  </si>
  <si>
    <t>fiscalisten drs. of mr.</t>
  </si>
  <si>
    <t>fiscalisten RB</t>
  </si>
  <si>
    <t>automatisering</t>
  </si>
  <si>
    <t>processen</t>
  </si>
  <si>
    <t>klanten werven of behouden</t>
  </si>
  <si>
    <t>strategie</t>
  </si>
  <si>
    <t>kwaliteit</t>
  </si>
  <si>
    <t>klanttevredenheid</t>
  </si>
  <si>
    <t>interne organisatie</t>
  </si>
  <si>
    <t>financiële resultaten</t>
  </si>
  <si>
    <t>opvolging</t>
  </si>
  <si>
    <t>a.schutte@fullfinance.nl</t>
  </si>
  <si>
    <t>Inkoopwaarde van de omzet</t>
  </si>
  <si>
    <t>Uren</t>
  </si>
  <si>
    <t>Euro's</t>
  </si>
  <si>
    <t>Automatiseringsomgeving</t>
  </si>
  <si>
    <t>&lt; 25 jaar</t>
  </si>
  <si>
    <t>25 tot 35 jaar</t>
  </si>
  <si>
    <t>45 tot 55 jaar</t>
  </si>
  <si>
    <t>Hoeveel procent van het personeel heeft een afgeronde hbo-opleiding?</t>
  </si>
  <si>
    <t>Hoeveel procent van het personeel heeft een afgeronde wo-opleiding?</t>
  </si>
  <si>
    <t>Beloningen eigenaren</t>
  </si>
  <si>
    <t>Lonen en salarissen personeel</t>
  </si>
  <si>
    <t>Sociale lasten personeel</t>
  </si>
  <si>
    <t>Pensioenlasten personeel</t>
  </si>
  <si>
    <t>Opleidingskosten personeel</t>
  </si>
  <si>
    <t>Vervoers- en autokosten personeel</t>
  </si>
  <si>
    <t>applicaties en onderhoud, datacomm. en telefonie</t>
  </si>
  <si>
    <t>Ict- kosten</t>
  </si>
  <si>
    <t>Huisvestingskosten</t>
  </si>
  <si>
    <t>fte</t>
  </si>
  <si>
    <t>Salarissen</t>
  </si>
  <si>
    <t>samenstelwerkzaamheden</t>
  </si>
  <si>
    <t>digitaal accorderen van aangiften</t>
  </si>
  <si>
    <t>incl. uitzendkrachten</t>
  </si>
  <si>
    <t>incl. dotatie voorziening</t>
  </si>
  <si>
    <t>Belangrijkste speerpunt van uw kantoor.</t>
  </si>
  <si>
    <t>De krapte van de arbeidsmarkt voor hoog opgeleid personeel</t>
  </si>
  <si>
    <t>Brutowinst</t>
  </si>
  <si>
    <t>Productieve uren assistenten</t>
  </si>
  <si>
    <t>Fte's assistenten</t>
  </si>
  <si>
    <t>Productieve uren aangiftemedewerkers</t>
  </si>
  <si>
    <t>Fte's aangiftemedewerkers</t>
  </si>
  <si>
    <t>dertiende</t>
  </si>
  <si>
    <t>AA</t>
  </si>
  <si>
    <t>RA, controlepraktijk</t>
  </si>
  <si>
    <t>RA, samenstelpraktijk</t>
  </si>
  <si>
    <t>drs. (fiscaal), mr., RB</t>
  </si>
  <si>
    <t>Andere eigenaren</t>
  </si>
  <si>
    <t>Assurance</t>
  </si>
  <si>
    <t>Aangiften</t>
  </si>
  <si>
    <t>Overig advies</t>
  </si>
  <si>
    <t>Totale productiewaarde</t>
  </si>
  <si>
    <t>totale productie:</t>
  </si>
  <si>
    <t>Fiscaal advies</t>
  </si>
  <si>
    <t>mbo-personeel</t>
  </si>
  <si>
    <t>hbo-personeel</t>
  </si>
  <si>
    <t>Stimuleert u dat personeel opleidingen volgt?</t>
  </si>
  <si>
    <t>Stimuleert u dat personeel cursussen volgt?</t>
  </si>
  <si>
    <t>Volgen medewerkers vto-bijeenkomsten (in- of extern)?</t>
  </si>
  <si>
    <t>Administraties</t>
  </si>
  <si>
    <t>Samenstelwerk (incl. bespreking)</t>
  </si>
  <si>
    <t>Loonadministratie</t>
  </si>
  <si>
    <t>Aantal gevoerde administraties</t>
  </si>
  <si>
    <t>Aantal afgeronde jaarrekeningen</t>
  </si>
  <si>
    <t>Aantal loonstroken per maand</t>
  </si>
  <si>
    <t>Overige verkoopkosten</t>
  </si>
  <si>
    <t>Voor accountants- administratie- en belastingadvieskantoren van 1 tot 250 fte personeelsleden.</t>
  </si>
  <si>
    <r>
      <t xml:space="preserve">verstrekken SBR-rapportages aan </t>
    </r>
    <r>
      <rPr>
        <i/>
        <sz val="11"/>
        <rFont val="Calibri"/>
        <family val="2"/>
        <scheme val="minor"/>
      </rPr>
      <t>banken</t>
    </r>
  </si>
  <si>
    <t>Productiewaarde (€ )</t>
  </si>
  <si>
    <t>eerdere invoer (verdeling werksoorten)</t>
  </si>
  <si>
    <t>Voortgang</t>
  </si>
  <si>
    <t>Blad 1</t>
  </si>
  <si>
    <t>Blad 2</t>
  </si>
  <si>
    <t>Blad 3</t>
  </si>
  <si>
    <t>Blad 4</t>
  </si>
  <si>
    <t>Blad 5</t>
  </si>
  <si>
    <t>Blad 6</t>
  </si>
  <si>
    <t>Blad 7</t>
  </si>
  <si>
    <t>Blad 8</t>
  </si>
  <si>
    <t>Uren assistenten en aangiftemedewerkers</t>
  </si>
  <si>
    <t>Productie personeel en eigenaren</t>
  </si>
  <si>
    <t>Hiervan kon worden gedeclareerd:</t>
  </si>
  <si>
    <t>gem. betaald o.b.v. 1fte</t>
  </si>
  <si>
    <r>
      <t>Winst-en-verliesrekening</t>
    </r>
    <r>
      <rPr>
        <sz val="18"/>
        <color theme="0"/>
        <rFont val="Calibri"/>
        <family val="2"/>
        <scheme val="minor"/>
      </rPr>
      <t xml:space="preserve"> (in euro's)</t>
    </r>
  </si>
  <si>
    <t>Bedankt voor uw deelname</t>
  </si>
  <si>
    <t>voltooid:</t>
  </si>
  <si>
    <t>Strategie, sentiment, ontwikkelingen</t>
  </si>
  <si>
    <t>Werkzame personen</t>
  </si>
  <si>
    <t>Salarissen en uurtarieven</t>
  </si>
  <si>
    <t>Benchmarkonderzoek Accountancy</t>
  </si>
  <si>
    <t>wo-personeel</t>
  </si>
  <si>
    <t>35 tot 45 jaar</t>
  </si>
  <si>
    <t>9 = n.v.t.</t>
  </si>
  <si>
    <t>Klantnummer en verkorte naam</t>
  </si>
  <si>
    <t>Hoe ontwikkelt het betalingsgedrag van uw klanten zich in 2017?</t>
  </si>
  <si>
    <t>Wat was de tariefstijging van de eigenaarstarieven in 2017?</t>
  </si>
  <si>
    <t>Online samenwerken tussen kantoor en klant</t>
  </si>
  <si>
    <t>Dashboarding</t>
  </si>
  <si>
    <t>Van welk deel van de zakelijke klanten worden boekingsstukken gescand/automatisch geboekt?</t>
  </si>
  <si>
    <t>Van welk deel van de zakelijke klanten  worden bankafschriften automatisch ingelezen?</t>
  </si>
  <si>
    <t>Van welk deel van de zakelijke klanten worden facturen automatisch ingelezen en geboekt?</t>
  </si>
  <si>
    <t>= aantal klanten</t>
  </si>
  <si>
    <t>Betalingsgedrag klanten</t>
  </si>
  <si>
    <t>Omzet grootste 10 klanten</t>
  </si>
  <si>
    <t>Omzet uit abonnementen</t>
  </si>
  <si>
    <t>Omzet zakelijke klanten</t>
  </si>
  <si>
    <t xml:space="preserve">Aantal zakelijke klanten </t>
  </si>
  <si>
    <t>Aantal particuliere klanten</t>
  </si>
  <si>
    <t>behouden en aantrekken medewerkers</t>
  </si>
  <si>
    <t>In welke mate ervaart u onderstaande ontwikkelingen in uw praktijk?</t>
  </si>
  <si>
    <t>5 = in grote mate;</t>
  </si>
  <si>
    <t xml:space="preserve">4 = in enige mate; </t>
  </si>
  <si>
    <t xml:space="preserve">2 = in beperkte mate; </t>
  </si>
  <si>
    <t xml:space="preserve">1 = niet/bijna niet; </t>
  </si>
  <si>
    <t>Robotic accounting (automatiseren van boekhoudkundige handelingen)</t>
  </si>
  <si>
    <t>Interne opvolging op de middellange termijn</t>
  </si>
  <si>
    <t>Duurzaamheid en circulaire economie</t>
  </si>
  <si>
    <t>Nieuwe toetreders (administratiekantoren, ict-dienstverleners, etc.)</t>
  </si>
  <si>
    <t>Veranderend mkb-landschap (meer zzp'ers, opkomst kleine tech-bedrijven, etc.)</t>
  </si>
  <si>
    <t>incl. autokosten management</t>
  </si>
  <si>
    <t>ja, in sterke mate</t>
  </si>
  <si>
    <t>ja, in beperkte mate</t>
  </si>
  <si>
    <t>nee, nauwelijks</t>
  </si>
  <si>
    <t>nee, in het geheel niet</t>
  </si>
  <si>
    <t>aantal kies als nieuw</t>
  </si>
  <si>
    <t>na eventuele beloning management</t>
  </si>
  <si>
    <t>Debiteurenvorderingen ouder dan 180 dagen</t>
  </si>
  <si>
    <t>fiscale aangiften</t>
  </si>
  <si>
    <t>Werkzame personen (incl. eigenaren)</t>
  </si>
  <si>
    <t>Gemiddeld totaal aantal 2016</t>
  </si>
  <si>
    <t>Gemiddeld totaal aantal 2017</t>
  </si>
  <si>
    <r>
      <rPr>
        <sz val="11"/>
        <color theme="1"/>
        <rFont val="Calibri"/>
        <family val="2"/>
      </rPr>
      <t xml:space="preserve">≥ </t>
    </r>
    <r>
      <rPr>
        <sz val="11"/>
        <color theme="1"/>
        <rFont val="Calibri"/>
        <family val="2"/>
        <scheme val="minor"/>
      </rPr>
      <t>55 jaar</t>
    </r>
  </si>
  <si>
    <t>Leeftijdopbouw van de eigenaren (heden)</t>
  </si>
  <si>
    <t>Leeftijdopbouw van het personeel (heden)</t>
  </si>
  <si>
    <t>Kengetallen per werksoort</t>
  </si>
  <si>
    <t>Totale uren besteed aan administraties</t>
  </si>
  <si>
    <t>Totale uren besteed aan jaarrekeningen</t>
  </si>
  <si>
    <r>
      <t xml:space="preserve">Wat is de top 3 van ontwikkelingen waar u als </t>
    </r>
    <r>
      <rPr>
        <b/>
        <sz val="11"/>
        <rFont val="Calibri"/>
        <family val="2"/>
        <scheme val="minor"/>
      </rPr>
      <t>mkb</t>
    </r>
    <r>
      <rPr>
        <sz val="11"/>
        <rFont val="Calibri"/>
        <family val="2"/>
        <scheme val="minor"/>
      </rPr>
      <t>-accountant de komende vijf jaar mee te maken zult krijgen?</t>
    </r>
  </si>
  <si>
    <r>
      <t xml:space="preserve">Wat is de top 3 van ontwikkelingen waar </t>
    </r>
    <r>
      <rPr>
        <b/>
        <sz val="11"/>
        <rFont val="Calibri"/>
        <family val="2"/>
        <scheme val="minor"/>
      </rPr>
      <t>uw klanten</t>
    </r>
    <r>
      <rPr>
        <sz val="11"/>
        <rFont val="Calibri"/>
        <family val="2"/>
        <scheme val="minor"/>
      </rPr>
      <t xml:space="preserve"> de komende vijf jaar te maken zullen krijgen?</t>
    </r>
  </si>
  <si>
    <t>U ontvangt de rapportages in november op:</t>
  </si>
  <si>
    <t>aantal ingevuld</t>
  </si>
  <si>
    <t>aantal gekozen</t>
  </si>
  <si>
    <t>totaal "" of kies als nieuw</t>
  </si>
  <si>
    <t>Totaal niet ""  of gekozen</t>
  </si>
  <si>
    <t>Was was het ziekteverzuim in 2016?</t>
  </si>
  <si>
    <t>aantal in te vullen getallen</t>
  </si>
  <si>
    <t>Het percentage beantwoorde vragen bedraagt:</t>
  </si>
  <si>
    <t>Pulldownopties</t>
  </si>
  <si>
    <t>omhoog</t>
  </si>
  <si>
    <t>omlaag</t>
  </si>
  <si>
    <t>Uitsplitsing 2017</t>
  </si>
  <si>
    <t>Brutowinst 2018 (verwacht)</t>
  </si>
  <si>
    <t>Bedrijfsresultaat 2018 (verwacht)</t>
  </si>
  <si>
    <t>Bedrijfsresultaat 2017</t>
  </si>
  <si>
    <t>Bedrijfsresultaat 2016</t>
  </si>
  <si>
    <t>Brutowinst 2016</t>
  </si>
  <si>
    <t>Resultaten 2017</t>
  </si>
  <si>
    <t>Resultaten 2016 en 2018</t>
  </si>
  <si>
    <t>Gemiddeld totaal aantal 2018</t>
  </si>
  <si>
    <t>Gemiddeld aantal eigenaren 2017</t>
  </si>
  <si>
    <t>Gemiddeld aantal personeelsleden 2017 (direct)</t>
  </si>
  <si>
    <t>Gemiddeld aantal personeelsleden 2017 (indirect)</t>
  </si>
  <si>
    <t>Uitsplitsing 2018</t>
  </si>
  <si>
    <t>Totaal aantal eigenaren 2018</t>
  </si>
  <si>
    <t>Totaal aantal personeelsleden 2018</t>
  </si>
  <si>
    <t>Vacatures per heden</t>
  </si>
  <si>
    <t>Mutaties en vacatures</t>
  </si>
  <si>
    <r>
      <t>Uurtarieven eigenaren 2018</t>
    </r>
    <r>
      <rPr>
        <sz val="11"/>
        <rFont val="Calibri"/>
        <family val="2"/>
        <scheme val="minor"/>
      </rPr>
      <t xml:space="preserve"> (productie in euro's gedeeld door het aantal uren)</t>
    </r>
  </si>
  <si>
    <t>Ervaart u sinds 2017 meer moeite met het aantrekken van:</t>
  </si>
  <si>
    <t>Verdeling werksoorten 2017</t>
  </si>
  <si>
    <t>Hoe ontwikkelt de productiviteit zich tot op heden in 2018?</t>
  </si>
  <si>
    <t>Wat verwacht u voor 2019 van het aantal klanten?</t>
  </si>
  <si>
    <t>Hoe denkt u dat de prijzen zich in 2019 gaan ontwikkelen?</t>
  </si>
  <si>
    <t>Wat verwacht u van de ontwikkeling van het bedrijfsresultaat in 2019?</t>
  </si>
  <si>
    <t>efficiënter en effectiever werken</t>
  </si>
  <si>
    <t>kies: (scroll naar beneden)</t>
  </si>
  <si>
    <t>Sla dit document op en stuur het vóór 10-10-2018 naar:</t>
  </si>
  <si>
    <t>ná mutatie o.h.w.; excl. overige opbrengsten</t>
  </si>
  <si>
    <t>In hoeverre hebt u de secundaire arbeidsvoorwaarden in 2018 aangepast?</t>
  </si>
  <si>
    <t>Productie 2017</t>
  </si>
  <si>
    <t>Diensten en ict</t>
  </si>
  <si>
    <t>Nieuw aangetrokken personeel in 2017</t>
  </si>
  <si>
    <t>Vertrokken personeel in 2017</t>
  </si>
  <si>
    <t>Mutatie brutowinst 2017</t>
  </si>
  <si>
    <t>Mutatie brutowinst 2018</t>
  </si>
  <si>
    <t>Mutatie bedrijfsresultaat 2017</t>
  </si>
  <si>
    <t>Mutatie bedrijfsresultaat 2018</t>
  </si>
  <si>
    <r>
      <t xml:space="preserve">Aantal </t>
    </r>
    <r>
      <rPr>
        <i/>
        <sz val="11"/>
        <rFont val="Calibri"/>
        <family val="2"/>
        <scheme val="minor"/>
      </rPr>
      <t>nieuwe</t>
    </r>
    <r>
      <rPr>
        <sz val="11"/>
        <rFont val="Calibri"/>
        <family val="2"/>
        <scheme val="minor"/>
      </rPr>
      <t xml:space="preserve"> zakelijke klanten</t>
    </r>
  </si>
  <si>
    <r>
      <t xml:space="preserve">Aantal </t>
    </r>
    <r>
      <rPr>
        <i/>
        <sz val="11"/>
        <rFont val="Calibri"/>
        <family val="2"/>
        <scheme val="minor"/>
      </rPr>
      <t>vertrokken</t>
    </r>
    <r>
      <rPr>
        <sz val="11"/>
        <rFont val="Calibri"/>
        <family val="2"/>
        <scheme val="minor"/>
      </rPr>
      <t xml:space="preserve"> zakelijke klanten</t>
    </r>
  </si>
  <si>
    <r>
      <t xml:space="preserve">Mate waarin </t>
    </r>
    <r>
      <rPr>
        <i/>
        <u/>
        <sz val="11"/>
        <color theme="1"/>
        <rFont val="Calibri"/>
        <family val="2"/>
        <scheme val="minor"/>
      </rPr>
      <t xml:space="preserve">zakelijke </t>
    </r>
    <r>
      <rPr>
        <u/>
        <sz val="11"/>
        <color theme="1"/>
        <rFont val="Calibri"/>
        <family val="2"/>
        <scheme val="minor"/>
      </rPr>
      <t>klanten deze diensten afnemen</t>
    </r>
  </si>
  <si>
    <t>versie 25-6-18</t>
  </si>
  <si>
    <t>niet of nauwelijks</t>
  </si>
  <si>
    <t>(bijna) alles</t>
  </si>
  <si>
    <t>een beperkt deel</t>
  </si>
  <si>
    <t>een belangrijk deel</t>
  </si>
  <si>
    <t>Hebt u uw ict in the cloud ondergebracht?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</si>
</sst>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&quot;€&quot;* #,##0_);_(&quot;€&quot;* \(#,##0\);_(&quot;€&quot;* &quot;-&quot;_);_(@_)"/>
    <numFmt numFmtId="165" formatCode="_-&quot;€&quot;\ * #,##0.00_-;_-&quot;€&quot;\ * #,##0.00\-;_-&quot;€&quot;\ * &quot;-&quot;??_-;_-@_-"/>
    <numFmt numFmtId="166" formatCode="_-* #,##0.00_-;_-* #,##0.00\-;_-* &quot;-&quot;??_-;_-@_-"/>
    <numFmt numFmtId="167" formatCode="&quot;€&quot;\ #,##0_-"/>
    <numFmt numFmtId="168" formatCode="_-* #,##0_-;_-* #,##0\-;_-* &quot;-&quot;??_-;_-@_-"/>
    <numFmt numFmtId="169" formatCode="0.0%"/>
    <numFmt numFmtId="170" formatCode="0.0"/>
    <numFmt numFmtId="171" formatCode="_-&quot;€&quot;\ * #,##0_-;_-&quot;€&quot;\ * #,##0\-;_-&quot;€&quot;\ * &quot;-&quot;??_-;_-@_-"/>
    <numFmt numFmtId="172" formatCode="_-* #,##0.0_-;_-* #,##0.0\-;_-* &quot;-&quot;??_-;_-@_-"/>
    <numFmt numFmtId="173" formatCode="&quot;€&quot;\ #,##0.00_-"/>
  </numFmts>
  <fonts count="61" x14ac:knownFonts="1">
    <font>
      <sz val="10"/>
      <name val="Franklin Gothic Book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Franklin Gothic Book"/>
      <family val="2"/>
    </font>
    <font>
      <u/>
      <sz val="10"/>
      <color indexed="12"/>
      <name val="Franklin Gothic Book"/>
      <family val="2"/>
    </font>
    <font>
      <i/>
      <sz val="10"/>
      <name val="Franklin Gothic Book"/>
      <family val="2"/>
    </font>
    <font>
      <sz val="11"/>
      <name val="Franklin Gothic Book"/>
      <family val="2"/>
    </font>
    <font>
      <u/>
      <sz val="11"/>
      <name val="Franklin Gothic Book"/>
      <family val="2"/>
    </font>
    <font>
      <b/>
      <sz val="10"/>
      <color rgb="FFFF0000"/>
      <name val="Franklin Gothic Book"/>
      <family val="2"/>
    </font>
    <font>
      <sz val="11"/>
      <color theme="0"/>
      <name val="Franklin Gothic Book"/>
      <family val="2"/>
    </font>
    <font>
      <i/>
      <sz val="11"/>
      <name val="Franklin Gothic Book"/>
      <family val="2"/>
    </font>
    <font>
      <u/>
      <sz val="11"/>
      <color indexed="12"/>
      <name val="Franklin Gothic Book"/>
      <family val="2"/>
    </font>
    <font>
      <b/>
      <sz val="11"/>
      <name val="Franklin Gothic Book"/>
      <family val="2"/>
    </font>
    <font>
      <sz val="10"/>
      <name val="Arial"/>
      <family val="2"/>
    </font>
    <font>
      <sz val="6"/>
      <color rgb="FF000000"/>
      <name val="Arial"/>
      <family val="2"/>
    </font>
    <font>
      <sz val="10"/>
      <color rgb="FF000000"/>
      <name val="Calibri"/>
      <family val="2"/>
      <scheme val="minor"/>
    </font>
    <font>
      <u/>
      <sz val="10"/>
      <color rgb="FF000000"/>
      <name val="Calibri"/>
      <family val="2"/>
      <scheme val="minor"/>
    </font>
    <font>
      <sz val="10"/>
      <color rgb="FFFF0000"/>
      <name val="Franklin Gothic Book"/>
      <family val="2"/>
    </font>
    <font>
      <i/>
      <sz val="9"/>
      <name val="Franklin Gothic Book"/>
      <family val="2"/>
    </font>
    <font>
      <sz val="11"/>
      <name val="Calibri"/>
      <family val="2"/>
    </font>
    <font>
      <sz val="10"/>
      <color theme="1"/>
      <name val="Franklin Gothic Book"/>
      <family val="2"/>
    </font>
    <font>
      <b/>
      <i/>
      <sz val="10"/>
      <color rgb="FFFF0000"/>
      <name val="Franklin Gothic Book"/>
      <family val="2"/>
    </font>
    <font>
      <sz val="9"/>
      <name val="Franklin Gothic Book"/>
      <family val="2"/>
    </font>
    <font>
      <b/>
      <sz val="10"/>
      <name val="Franklin Gothic Book"/>
      <family val="2"/>
    </font>
    <font>
      <sz val="11"/>
      <color rgb="FFD1D1FF"/>
      <name val="Franklin Gothic Book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name val="Calibri"/>
      <family val="2"/>
      <scheme val="minor"/>
    </font>
    <font>
      <sz val="10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CCCCFF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color theme="0"/>
      <name val="Franklin Gothic Book"/>
      <family val="2"/>
    </font>
    <font>
      <sz val="1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color rgb="FFCCCCFF"/>
      <name val="Franklin Gothic Book"/>
      <family val="2"/>
    </font>
    <font>
      <sz val="11"/>
      <color theme="1"/>
      <name val="Calibri"/>
      <family val="2"/>
    </font>
    <font>
      <u/>
      <sz val="10"/>
      <name val="Franklin Gothic Book"/>
      <family val="2"/>
    </font>
    <font>
      <i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CC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</borders>
  <cellStyleXfs count="1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166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17" fillId="0" borderId="0"/>
    <xf numFmtId="0" fontId="18" fillId="0" borderId="0"/>
    <xf numFmtId="166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6" fillId="0" borderId="0"/>
    <xf numFmtId="0" fontId="24" fillId="0" borderId="0"/>
    <xf numFmtId="0" fontId="7" fillId="0" borderId="0"/>
    <xf numFmtId="165" fontId="24" fillId="0" borderId="0" applyFont="0" applyFill="0" applyBorder="0" applyAlignment="0" applyProtection="0"/>
  </cellStyleXfs>
  <cellXfs count="369">
    <xf numFmtId="0" fontId="0" fillId="0" borderId="0" xfId="0"/>
    <xf numFmtId="0" fontId="16" fillId="2" borderId="0" xfId="0" applyFont="1" applyFill="1" applyProtection="1"/>
    <xf numFmtId="0" fontId="10" fillId="2" borderId="0" xfId="0" applyFont="1" applyFill="1" applyProtection="1"/>
    <xf numFmtId="0" fontId="11" fillId="2" borderId="0" xfId="0" applyFont="1" applyFill="1" applyProtection="1"/>
    <xf numFmtId="0" fontId="10" fillId="2" borderId="0" xfId="0" applyFont="1" applyFill="1" applyBorder="1" applyProtection="1"/>
    <xf numFmtId="0" fontId="10" fillId="2" borderId="0" xfId="0" applyFont="1" applyFill="1" applyAlignment="1" applyProtection="1">
      <alignment horizontal="right"/>
    </xf>
    <xf numFmtId="0" fontId="14" fillId="2" borderId="0" xfId="0" applyFont="1" applyFill="1" applyProtection="1"/>
    <xf numFmtId="9" fontId="10" fillId="2" borderId="0" xfId="0" applyNumberFormat="1" applyFont="1" applyFill="1" applyProtection="1"/>
    <xf numFmtId="0" fontId="10" fillId="2" borderId="0" xfId="0" applyFont="1" applyFill="1" applyBorder="1" applyAlignment="1" applyProtection="1">
      <alignment horizontal="left"/>
    </xf>
    <xf numFmtId="0" fontId="10" fillId="2" borderId="0" xfId="0" applyFont="1" applyFill="1"/>
    <xf numFmtId="49" fontId="19" fillId="2" borderId="0" xfId="7" applyNumberFormat="1" applyFont="1" applyFill="1" applyBorder="1" applyAlignment="1">
      <alignment horizontal="left"/>
    </xf>
    <xf numFmtId="0" fontId="10" fillId="2" borderId="0" xfId="0" applyFont="1" applyFill="1" applyBorder="1" applyAlignment="1" applyProtection="1">
      <alignment horizontal="right"/>
    </xf>
    <xf numFmtId="49" fontId="20" fillId="2" borderId="0" xfId="7" applyNumberFormat="1" applyFont="1" applyFill="1" applyBorder="1" applyAlignment="1">
      <alignment horizontal="left"/>
    </xf>
    <xf numFmtId="0" fontId="21" fillId="2" borderId="0" xfId="0" applyFont="1" applyFill="1" applyAlignment="1">
      <alignment vertical="top"/>
    </xf>
    <xf numFmtId="9" fontId="10" fillId="2" borderId="0" xfId="3" applyFont="1" applyFill="1" applyBorder="1" applyAlignment="1" applyProtection="1">
      <alignment horizontal="left"/>
    </xf>
    <xf numFmtId="0" fontId="9" fillId="2" borderId="0" xfId="0" applyFont="1" applyFill="1" applyProtection="1"/>
    <xf numFmtId="0" fontId="21" fillId="2" borderId="0" xfId="0" applyFont="1" applyFill="1" applyAlignment="1">
      <alignment vertical="top" wrapText="1"/>
    </xf>
    <xf numFmtId="0" fontId="21" fillId="2" borderId="0" xfId="0" applyFont="1" applyFill="1" applyAlignment="1" applyProtection="1">
      <alignment vertical="top"/>
    </xf>
    <xf numFmtId="0" fontId="7" fillId="2" borderId="0" xfId="0" applyFont="1" applyFill="1" applyProtection="1"/>
    <xf numFmtId="0" fontId="7" fillId="2" borderId="0" xfId="0" applyFont="1" applyFill="1" applyBorder="1" applyProtection="1"/>
    <xf numFmtId="0" fontId="22" fillId="2" borderId="0" xfId="0" applyFont="1" applyFill="1" applyProtection="1"/>
    <xf numFmtId="171" fontId="22" fillId="2" borderId="0" xfId="4" applyNumberFormat="1" applyFont="1" applyFill="1" applyProtection="1"/>
    <xf numFmtId="168" fontId="22" fillId="2" borderId="0" xfId="2" applyNumberFormat="1" applyFont="1" applyFill="1" applyProtection="1"/>
    <xf numFmtId="0" fontId="21" fillId="2" borderId="0" xfId="0" applyFont="1" applyFill="1" applyAlignment="1" applyProtection="1"/>
    <xf numFmtId="0" fontId="12" fillId="2" borderId="0" xfId="0" applyFont="1" applyFill="1" applyBorder="1" applyProtection="1"/>
    <xf numFmtId="0" fontId="23" fillId="2" borderId="0" xfId="0" applyFont="1" applyFill="1" applyProtection="1"/>
    <xf numFmtId="9" fontId="9" fillId="2" borderId="0" xfId="3" applyFont="1" applyFill="1" applyBorder="1" applyProtection="1"/>
    <xf numFmtId="0" fontId="9" fillId="2" borderId="0" xfId="0" applyFont="1" applyFill="1" applyBorder="1" applyProtection="1"/>
    <xf numFmtId="168" fontId="9" fillId="2" borderId="0" xfId="2" applyNumberFormat="1" applyFont="1" applyFill="1" applyProtection="1"/>
    <xf numFmtId="0" fontId="9" fillId="2" borderId="0" xfId="0" applyFont="1" applyFill="1" applyAlignment="1" applyProtection="1">
      <alignment horizontal="right"/>
    </xf>
    <xf numFmtId="0" fontId="11" fillId="2" borderId="0" xfId="0" applyFont="1" applyFill="1" applyBorder="1" applyProtection="1"/>
    <xf numFmtId="9" fontId="10" fillId="2" borderId="0" xfId="3" applyFont="1" applyFill="1" applyProtection="1"/>
    <xf numFmtId="171" fontId="9" fillId="2" borderId="0" xfId="4" applyNumberFormat="1" applyFont="1" applyFill="1" applyProtection="1"/>
    <xf numFmtId="9" fontId="25" fillId="2" borderId="0" xfId="3" applyFont="1" applyFill="1" applyBorder="1" applyAlignment="1" applyProtection="1"/>
    <xf numFmtId="9" fontId="26" fillId="2" borderId="0" xfId="3" applyFont="1" applyFill="1" applyAlignment="1" applyProtection="1">
      <alignment horizontal="left"/>
    </xf>
    <xf numFmtId="166" fontId="7" fillId="2" borderId="0" xfId="2" applyFont="1" applyFill="1" applyProtection="1"/>
    <xf numFmtId="171" fontId="27" fillId="2" borderId="0" xfId="4" applyNumberFormat="1" applyFont="1" applyFill="1" applyAlignment="1" applyProtection="1">
      <alignment horizontal="right"/>
    </xf>
    <xf numFmtId="171" fontId="7" fillId="2" borderId="0" xfId="0" applyNumberFormat="1" applyFont="1" applyFill="1" applyProtection="1"/>
    <xf numFmtId="0" fontId="9" fillId="2" borderId="0" xfId="0" applyFont="1" applyFill="1" applyAlignment="1" applyProtection="1">
      <alignment horizontal="left"/>
    </xf>
    <xf numFmtId="0" fontId="7" fillId="2" borderId="0" xfId="0" quotePrefix="1" applyFont="1" applyFill="1" applyBorder="1" applyProtection="1"/>
    <xf numFmtId="0" fontId="8" fillId="2" borderId="0" xfId="1" applyFill="1" applyAlignment="1" applyProtection="1">
      <alignment horizontal="right"/>
    </xf>
    <xf numFmtId="0" fontId="0" fillId="2" borderId="0" xfId="0" applyFill="1"/>
    <xf numFmtId="171" fontId="16" fillId="2" borderId="0" xfId="0" applyNumberFormat="1" applyFont="1" applyFill="1" applyProtection="1"/>
    <xf numFmtId="0" fontId="13" fillId="2" borderId="0" xfId="0" applyFont="1" applyFill="1" applyProtection="1"/>
    <xf numFmtId="9" fontId="28" fillId="2" borderId="0" xfId="0" applyNumberFormat="1" applyFont="1" applyFill="1" applyProtection="1"/>
    <xf numFmtId="0" fontId="28" fillId="2" borderId="0" xfId="0" applyFont="1" applyFill="1" applyProtection="1"/>
    <xf numFmtId="0" fontId="29" fillId="2" borderId="0" xfId="0" applyFont="1" applyFill="1" applyProtection="1"/>
    <xf numFmtId="0" fontId="31" fillId="2" borderId="0" xfId="0" applyFont="1" applyFill="1" applyProtection="1"/>
    <xf numFmtId="0" fontId="34" fillId="2" borderId="0" xfId="0" applyFont="1" applyFill="1" applyProtection="1"/>
    <xf numFmtId="0" fontId="31" fillId="2" borderId="0" xfId="0" applyFont="1" applyFill="1" applyAlignment="1" applyProtection="1">
      <alignment horizontal="right"/>
    </xf>
    <xf numFmtId="9" fontId="31" fillId="2" borderId="0" xfId="0" applyNumberFormat="1" applyFont="1" applyFill="1" applyProtection="1"/>
    <xf numFmtId="0" fontId="33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right"/>
    </xf>
    <xf numFmtId="0" fontId="31" fillId="2" borderId="0" xfId="0" applyFont="1" applyFill="1" applyBorder="1" applyProtection="1"/>
    <xf numFmtId="0" fontId="36" fillId="2" borderId="0" xfId="0" applyFont="1" applyFill="1" applyAlignment="1" applyProtection="1">
      <alignment horizontal="right"/>
    </xf>
    <xf numFmtId="0" fontId="34" fillId="2" borderId="0" xfId="0" applyFont="1" applyFill="1" applyAlignment="1" applyProtection="1">
      <alignment horizontal="right"/>
    </xf>
    <xf numFmtId="168" fontId="31" fillId="2" borderId="0" xfId="0" applyNumberFormat="1" applyFont="1" applyFill="1" applyProtection="1"/>
    <xf numFmtId="0" fontId="37" fillId="2" borderId="0" xfId="0" applyFont="1" applyFill="1" applyAlignment="1" applyProtection="1">
      <alignment horizontal="right"/>
    </xf>
    <xf numFmtId="0" fontId="33" fillId="2" borderId="0" xfId="0" applyFont="1" applyFill="1" applyProtection="1"/>
    <xf numFmtId="0" fontId="38" fillId="2" borderId="0" xfId="0" applyFont="1" applyFill="1" applyProtection="1"/>
    <xf numFmtId="0" fontId="34" fillId="2" borderId="0" xfId="0" quotePrefix="1" applyFont="1" applyFill="1" applyProtection="1"/>
    <xf numFmtId="0" fontId="31" fillId="2" borderId="0" xfId="0" applyFont="1" applyFill="1" applyBorder="1" applyAlignment="1" applyProtection="1">
      <alignment wrapText="1"/>
    </xf>
    <xf numFmtId="0" fontId="33" fillId="2" borderId="0" xfId="0" applyFont="1" applyFill="1" applyBorder="1" applyAlignment="1" applyProtection="1">
      <alignment horizontal="right" wrapText="1"/>
    </xf>
    <xf numFmtId="0" fontId="41" fillId="2" borderId="0" xfId="0" applyFont="1" applyFill="1" applyBorder="1" applyAlignment="1" applyProtection="1">
      <alignment horizontal="right"/>
    </xf>
    <xf numFmtId="170" fontId="31" fillId="2" borderId="0" xfId="0" applyNumberFormat="1" applyFont="1" applyFill="1" applyBorder="1" applyProtection="1"/>
    <xf numFmtId="0" fontId="31" fillId="2" borderId="0" xfId="0" applyFont="1" applyFill="1" applyBorder="1" applyAlignment="1" applyProtection="1">
      <alignment horizontal="left"/>
    </xf>
    <xf numFmtId="0" fontId="44" fillId="2" borderId="0" xfId="10" applyFont="1" applyFill="1" applyBorder="1" applyProtection="1"/>
    <xf numFmtId="0" fontId="31" fillId="2" borderId="0" xfId="0" applyFont="1" applyFill="1" applyAlignment="1" applyProtection="1"/>
    <xf numFmtId="0" fontId="36" fillId="2" borderId="0" xfId="0" applyFont="1" applyFill="1" applyProtection="1"/>
    <xf numFmtId="0" fontId="30" fillId="2" borderId="0" xfId="0" applyFont="1" applyFill="1" applyAlignment="1" applyProtection="1">
      <alignment horizontal="right"/>
    </xf>
    <xf numFmtId="0" fontId="30" fillId="2" borderId="0" xfId="0" applyFont="1" applyFill="1" applyProtection="1"/>
    <xf numFmtId="171" fontId="33" fillId="2" borderId="0" xfId="4" applyNumberFormat="1" applyFont="1" applyFill="1" applyAlignment="1" applyProtection="1">
      <alignment horizontal="right"/>
    </xf>
    <xf numFmtId="171" fontId="31" fillId="2" borderId="0" xfId="0" applyNumberFormat="1" applyFont="1" applyFill="1" applyProtection="1"/>
    <xf numFmtId="0" fontId="46" fillId="2" borderId="0" xfId="0" applyFont="1" applyFill="1" applyBorder="1" applyProtection="1"/>
    <xf numFmtId="3" fontId="31" fillId="2" borderId="0" xfId="3" applyNumberFormat="1" applyFont="1" applyFill="1" applyBorder="1" applyProtection="1"/>
    <xf numFmtId="0" fontId="37" fillId="2" borderId="0" xfId="0" applyFont="1" applyFill="1" applyBorder="1" applyProtection="1"/>
    <xf numFmtId="0" fontId="37" fillId="2" borderId="0" xfId="0" applyFont="1" applyFill="1" applyBorder="1" applyAlignment="1" applyProtection="1">
      <alignment horizontal="right"/>
    </xf>
    <xf numFmtId="9" fontId="28" fillId="2" borderId="0" xfId="3" applyFont="1" applyFill="1" applyProtection="1"/>
    <xf numFmtId="9" fontId="28" fillId="2" borderId="0" xfId="3" applyNumberFormat="1" applyFont="1" applyFill="1" applyProtection="1"/>
    <xf numFmtId="171" fontId="28" fillId="2" borderId="0" xfId="0" applyNumberFormat="1" applyFont="1" applyFill="1" applyProtection="1"/>
    <xf numFmtId="168" fontId="28" fillId="2" borderId="0" xfId="2" applyNumberFormat="1" applyFont="1" applyFill="1" applyProtection="1"/>
    <xf numFmtId="169" fontId="5" fillId="2" borderId="0" xfId="3" applyNumberFormat="1" applyFont="1" applyFill="1" applyBorder="1" applyAlignment="1" applyProtection="1">
      <alignment horizontal="right"/>
    </xf>
    <xf numFmtId="9" fontId="42" fillId="2" borderId="0" xfId="3" applyFont="1" applyFill="1" applyBorder="1" applyAlignment="1" applyProtection="1">
      <alignment horizontal="right"/>
    </xf>
    <xf numFmtId="0" fontId="48" fillId="2" borderId="0" xfId="0" applyFont="1" applyFill="1" applyAlignment="1" applyProtection="1">
      <alignment horizontal="left"/>
    </xf>
    <xf numFmtId="0" fontId="35" fillId="2" borderId="0" xfId="0" applyFont="1" applyFill="1" applyAlignment="1" applyProtection="1">
      <alignment horizontal="right"/>
    </xf>
    <xf numFmtId="0" fontId="49" fillId="2" borderId="0" xfId="0" applyFont="1" applyFill="1" applyProtection="1"/>
    <xf numFmtId="171" fontId="46" fillId="2" borderId="0" xfId="4" applyNumberFormat="1" applyFont="1" applyFill="1" applyAlignment="1" applyProtection="1">
      <alignment horizontal="right"/>
    </xf>
    <xf numFmtId="1" fontId="46" fillId="2" borderId="0" xfId="0" applyNumberFormat="1" applyFont="1" applyFill="1" applyAlignment="1" applyProtection="1">
      <alignment horizontal="right"/>
    </xf>
    <xf numFmtId="0" fontId="46" fillId="2" borderId="0" xfId="0" applyFont="1" applyFill="1" applyAlignment="1" applyProtection="1">
      <alignment horizontal="left"/>
    </xf>
    <xf numFmtId="0" fontId="46" fillId="2" borderId="0" xfId="0" applyFont="1" applyFill="1" applyAlignment="1" applyProtection="1">
      <alignment horizontal="right"/>
    </xf>
    <xf numFmtId="0" fontId="46" fillId="2" borderId="0" xfId="0" applyFont="1" applyFill="1" applyProtection="1"/>
    <xf numFmtId="9" fontId="46" fillId="2" borderId="0" xfId="3" applyFont="1" applyFill="1" applyProtection="1"/>
    <xf numFmtId="0" fontId="50" fillId="2" borderId="0" xfId="0" applyFont="1" applyFill="1" applyProtection="1"/>
    <xf numFmtId="9" fontId="50" fillId="2" borderId="0" xfId="3" applyFont="1" applyFill="1" applyProtection="1"/>
    <xf numFmtId="168" fontId="46" fillId="2" borderId="0" xfId="2" applyNumberFormat="1" applyFont="1" applyFill="1" applyProtection="1"/>
    <xf numFmtId="166" fontId="46" fillId="2" borderId="0" xfId="2" applyFont="1" applyFill="1" applyAlignment="1" applyProtection="1">
      <alignment horizontal="left"/>
    </xf>
    <xf numFmtId="169" fontId="46" fillId="2" borderId="0" xfId="3" applyNumberFormat="1" applyFont="1" applyFill="1" applyProtection="1"/>
    <xf numFmtId="0" fontId="10" fillId="2" borderId="0" xfId="0" applyFont="1" applyFill="1" applyAlignment="1" applyProtection="1"/>
    <xf numFmtId="0" fontId="16" fillId="2" borderId="0" xfId="0" applyFont="1" applyFill="1" applyAlignment="1" applyProtection="1"/>
    <xf numFmtId="0" fontId="10" fillId="2" borderId="0" xfId="0" applyFont="1" applyFill="1" applyBorder="1" applyAlignment="1" applyProtection="1"/>
    <xf numFmtId="0" fontId="10" fillId="2" borderId="0" xfId="0" applyFont="1" applyFill="1" applyAlignment="1">
      <alignment wrapText="1"/>
    </xf>
    <xf numFmtId="0" fontId="8" fillId="2" borderId="0" xfId="1" applyFill="1" applyAlignment="1" applyProtection="1">
      <alignment horizontal="left"/>
    </xf>
    <xf numFmtId="0" fontId="15" fillId="2" borderId="0" xfId="1" applyFont="1" applyFill="1" applyAlignment="1" applyProtection="1"/>
    <xf numFmtId="0" fontId="7" fillId="2" borderId="0" xfId="0" applyFont="1" applyFill="1"/>
    <xf numFmtId="0" fontId="31" fillId="2" borderId="0" xfId="0" applyFont="1" applyFill="1"/>
    <xf numFmtId="0" fontId="31" fillId="3" borderId="8" xfId="0" applyFont="1" applyFill="1" applyBorder="1" applyProtection="1"/>
    <xf numFmtId="0" fontId="46" fillId="3" borderId="13" xfId="0" applyFont="1" applyFill="1" applyBorder="1" applyProtection="1"/>
    <xf numFmtId="0" fontId="31" fillId="3" borderId="13" xfId="0" applyFont="1" applyFill="1" applyBorder="1" applyProtection="1"/>
    <xf numFmtId="3" fontId="31" fillId="3" borderId="15" xfId="2" applyNumberFormat="1" applyFont="1" applyFill="1" applyBorder="1" applyAlignment="1" applyProtection="1">
      <alignment horizontal="right"/>
      <protection locked="0"/>
    </xf>
    <xf numFmtId="0" fontId="31" fillId="3" borderId="10" xfId="0" applyFont="1" applyFill="1" applyBorder="1" applyProtection="1"/>
    <xf numFmtId="0" fontId="46" fillId="3" borderId="0" xfId="0" applyFont="1" applyFill="1" applyBorder="1" applyProtection="1"/>
    <xf numFmtId="0" fontId="31" fillId="3" borderId="0" xfId="0" applyFont="1" applyFill="1" applyBorder="1" applyProtection="1"/>
    <xf numFmtId="3" fontId="31" fillId="3" borderId="16" xfId="2" applyNumberFormat="1" applyFont="1" applyFill="1" applyBorder="1" applyAlignment="1" applyProtection="1">
      <alignment horizontal="right"/>
      <protection locked="0"/>
    </xf>
    <xf numFmtId="0" fontId="31" fillId="3" borderId="4" xfId="0" applyFont="1" applyFill="1" applyBorder="1" applyProtection="1"/>
    <xf numFmtId="0" fontId="46" fillId="3" borderId="6" xfId="0" applyFont="1" applyFill="1" applyBorder="1" applyProtection="1"/>
    <xf numFmtId="0" fontId="31" fillId="3" borderId="6" xfId="0" applyFont="1" applyFill="1" applyBorder="1" applyProtection="1"/>
    <xf numFmtId="0" fontId="39" fillId="3" borderId="13" xfId="0" applyFont="1" applyFill="1" applyBorder="1" applyAlignment="1" applyProtection="1">
      <alignment horizontal="right"/>
    </xf>
    <xf numFmtId="0" fontId="39" fillId="3" borderId="0" xfId="0" applyFont="1" applyFill="1" applyBorder="1" applyAlignment="1" applyProtection="1">
      <alignment horizontal="right"/>
    </xf>
    <xf numFmtId="3" fontId="31" fillId="3" borderId="16" xfId="2" applyNumberFormat="1" applyFont="1" applyFill="1" applyBorder="1" applyProtection="1">
      <protection locked="0"/>
    </xf>
    <xf numFmtId="3" fontId="31" fillId="3" borderId="0" xfId="2" applyNumberFormat="1" applyFont="1" applyFill="1" applyBorder="1" applyProtection="1"/>
    <xf numFmtId="3" fontId="31" fillId="3" borderId="16" xfId="3" applyNumberFormat="1" applyFont="1" applyFill="1" applyBorder="1" applyProtection="1">
      <protection locked="0"/>
    </xf>
    <xf numFmtId="9" fontId="31" fillId="3" borderId="10" xfId="0" applyNumberFormat="1" applyFont="1" applyFill="1" applyBorder="1" applyProtection="1"/>
    <xf numFmtId="0" fontId="5" fillId="3" borderId="10" xfId="0" applyFont="1" applyFill="1" applyBorder="1" applyProtection="1"/>
    <xf numFmtId="0" fontId="39" fillId="3" borderId="6" xfId="0" applyFont="1" applyFill="1" applyBorder="1" applyAlignment="1" applyProtection="1">
      <alignment horizontal="right"/>
    </xf>
    <xf numFmtId="0" fontId="31" fillId="3" borderId="5" xfId="0" applyNumberFormat="1" applyFont="1" applyFill="1" applyBorder="1" applyAlignment="1" applyProtection="1">
      <alignment horizontal="right"/>
    </xf>
    <xf numFmtId="171" fontId="31" fillId="3" borderId="27" xfId="4" applyNumberFormat="1" applyFont="1" applyFill="1" applyBorder="1" applyProtection="1">
      <protection locked="0"/>
    </xf>
    <xf numFmtId="168" fontId="31" fillId="3" borderId="28" xfId="2" applyNumberFormat="1" applyFont="1" applyFill="1" applyBorder="1" applyAlignment="1" applyProtection="1">
      <alignment horizontal="right"/>
      <protection locked="0"/>
    </xf>
    <xf numFmtId="0" fontId="36" fillId="3" borderId="0" xfId="0" applyFont="1" applyFill="1" applyBorder="1" applyProtection="1"/>
    <xf numFmtId="0" fontId="36" fillId="3" borderId="6" xfId="0" applyFont="1" applyFill="1" applyBorder="1" applyProtection="1"/>
    <xf numFmtId="0" fontId="31" fillId="3" borderId="8" xfId="0" quotePrefix="1" applyFont="1" applyFill="1" applyBorder="1" applyAlignment="1" applyProtection="1">
      <alignment vertical="center"/>
    </xf>
    <xf numFmtId="0" fontId="36" fillId="3" borderId="13" xfId="0" applyFont="1" applyFill="1" applyBorder="1" applyProtection="1"/>
    <xf numFmtId="9" fontId="31" fillId="3" borderId="4" xfId="0" applyNumberFormat="1" applyFont="1" applyFill="1" applyBorder="1" applyProtection="1"/>
    <xf numFmtId="164" fontId="31" fillId="3" borderId="27" xfId="2" applyNumberFormat="1" applyFont="1" applyFill="1" applyBorder="1" applyAlignment="1" applyProtection="1">
      <alignment horizontal="right"/>
      <protection locked="0"/>
    </xf>
    <xf numFmtId="164" fontId="31" fillId="3" borderId="28" xfId="2" applyNumberFormat="1" applyFont="1" applyFill="1" applyBorder="1" applyAlignment="1" applyProtection="1">
      <alignment horizontal="right"/>
      <protection locked="0"/>
    </xf>
    <xf numFmtId="0" fontId="31" fillId="3" borderId="8" xfId="0" quotePrefix="1" applyFont="1" applyFill="1" applyBorder="1" applyAlignment="1" applyProtection="1">
      <alignment horizontal="left"/>
    </xf>
    <xf numFmtId="0" fontId="31" fillId="3" borderId="10" xfId="0" quotePrefix="1" applyFont="1" applyFill="1" applyBorder="1" applyAlignment="1" applyProtection="1">
      <alignment horizontal="left"/>
    </xf>
    <xf numFmtId="0" fontId="31" fillId="3" borderId="4" xfId="5" quotePrefix="1" applyFont="1" applyFill="1" applyBorder="1" applyAlignment="1" applyProtection="1">
      <alignment horizontal="left"/>
    </xf>
    <xf numFmtId="0" fontId="31" fillId="3" borderId="9" xfId="0" applyFont="1" applyFill="1" applyBorder="1" applyAlignment="1" applyProtection="1">
      <alignment horizontal="left"/>
    </xf>
    <xf numFmtId="0" fontId="31" fillId="3" borderId="11" xfId="0" applyFont="1" applyFill="1" applyBorder="1" applyAlignment="1" applyProtection="1">
      <alignment horizontal="left"/>
    </xf>
    <xf numFmtId="0" fontId="40" fillId="3" borderId="0" xfId="0" applyFont="1" applyFill="1" applyBorder="1" applyAlignment="1" applyProtection="1">
      <alignment horizontal="right"/>
    </xf>
    <xf numFmtId="0" fontId="40" fillId="3" borderId="5" xfId="0" applyFont="1" applyFill="1" applyBorder="1" applyAlignment="1" applyProtection="1">
      <alignment horizontal="right"/>
    </xf>
    <xf numFmtId="0" fontId="31" fillId="3" borderId="5" xfId="0" applyFont="1" applyFill="1" applyBorder="1" applyAlignment="1" applyProtection="1">
      <alignment horizontal="left"/>
    </xf>
    <xf numFmtId="0" fontId="31" fillId="3" borderId="13" xfId="0" applyFont="1" applyFill="1" applyBorder="1" applyAlignment="1" applyProtection="1">
      <alignment horizontal="right"/>
    </xf>
    <xf numFmtId="0" fontId="31" fillId="3" borderId="10" xfId="0" applyFont="1" applyFill="1" applyBorder="1" applyAlignment="1" applyProtection="1">
      <alignment horizontal="left"/>
    </xf>
    <xf numFmtId="0" fontId="31" fillId="3" borderId="0" xfId="0" applyFont="1" applyFill="1" applyBorder="1" applyAlignment="1" applyProtection="1">
      <alignment horizontal="right"/>
    </xf>
    <xf numFmtId="10" fontId="43" fillId="2" borderId="0" xfId="0" applyNumberFormat="1" applyFont="1" applyFill="1" applyBorder="1" applyProtection="1"/>
    <xf numFmtId="0" fontId="5" fillId="3" borderId="13" xfId="0" applyFont="1" applyFill="1" applyBorder="1" applyAlignment="1" applyProtection="1">
      <alignment horizontal="right"/>
    </xf>
    <xf numFmtId="169" fontId="31" fillId="3" borderId="27" xfId="3" applyNumberFormat="1" applyFont="1" applyFill="1" applyBorder="1" applyProtection="1">
      <protection locked="0"/>
    </xf>
    <xf numFmtId="0" fontId="43" fillId="3" borderId="9" xfId="0" applyFont="1" applyFill="1" applyBorder="1" applyProtection="1"/>
    <xf numFmtId="0" fontId="5" fillId="3" borderId="0" xfId="0" applyFont="1" applyFill="1" applyBorder="1" applyAlignment="1" applyProtection="1">
      <alignment horizontal="right"/>
    </xf>
    <xf numFmtId="169" fontId="31" fillId="3" borderId="28" xfId="3" applyNumberFormat="1" applyFont="1" applyFill="1" applyBorder="1" applyProtection="1">
      <protection locked="0"/>
    </xf>
    <xf numFmtId="0" fontId="43" fillId="3" borderId="11" xfId="0" applyFont="1" applyFill="1" applyBorder="1" applyProtection="1"/>
    <xf numFmtId="0" fontId="4" fillId="3" borderId="0" xfId="0" applyFont="1" applyFill="1" applyBorder="1" applyAlignment="1" applyProtection="1">
      <alignment horizontal="right"/>
    </xf>
    <xf numFmtId="169" fontId="31" fillId="3" borderId="29" xfId="3" applyNumberFormat="1" applyFont="1" applyFill="1" applyBorder="1" applyProtection="1">
      <protection locked="0"/>
    </xf>
    <xf numFmtId="169" fontId="5" fillId="3" borderId="6" xfId="3" applyNumberFormat="1" applyFont="1" applyFill="1" applyBorder="1" applyAlignment="1" applyProtection="1">
      <alignment horizontal="right"/>
    </xf>
    <xf numFmtId="10" fontId="43" fillId="3" borderId="5" xfId="0" applyNumberFormat="1" applyFont="1" applyFill="1" applyBorder="1" applyProtection="1"/>
    <xf numFmtId="169" fontId="31" fillId="3" borderId="27" xfId="3" applyNumberFormat="1" applyFont="1" applyFill="1" applyBorder="1" applyAlignment="1" applyProtection="1">
      <alignment horizontal="right"/>
      <protection locked="0"/>
    </xf>
    <xf numFmtId="169" fontId="31" fillId="3" borderId="29" xfId="3" applyNumberFormat="1" applyFont="1" applyFill="1" applyBorder="1" applyAlignment="1" applyProtection="1">
      <alignment horizontal="right"/>
      <protection locked="0"/>
    </xf>
    <xf numFmtId="0" fontId="31" fillId="3" borderId="8" xfId="0" quotePrefix="1" applyFont="1" applyFill="1" applyBorder="1" applyProtection="1"/>
    <xf numFmtId="0" fontId="10" fillId="3" borderId="13" xfId="0" applyFont="1" applyFill="1" applyBorder="1" applyProtection="1"/>
    <xf numFmtId="0" fontId="31" fillId="3" borderId="10" xfId="0" quotePrefix="1" applyFont="1" applyFill="1" applyBorder="1" applyProtection="1"/>
    <xf numFmtId="0" fontId="39" fillId="3" borderId="0" xfId="0" quotePrefix="1" applyFont="1" applyFill="1" applyBorder="1" applyAlignment="1" applyProtection="1">
      <alignment horizontal="right"/>
    </xf>
    <xf numFmtId="167" fontId="39" fillId="3" borderId="0" xfId="0" quotePrefix="1" applyNumberFormat="1" applyFont="1" applyFill="1" applyBorder="1" applyAlignment="1" applyProtection="1">
      <alignment horizontal="right"/>
    </xf>
    <xf numFmtId="0" fontId="31" fillId="3" borderId="4" xfId="0" quotePrefix="1" applyFont="1" applyFill="1" applyBorder="1" applyProtection="1"/>
    <xf numFmtId="0" fontId="39" fillId="3" borderId="6" xfId="0" quotePrefix="1" applyFont="1" applyFill="1" applyBorder="1" applyAlignment="1" applyProtection="1">
      <alignment horizontal="right"/>
    </xf>
    <xf numFmtId="167" fontId="31" fillId="3" borderId="27" xfId="0" applyNumberFormat="1" applyFont="1" applyFill="1" applyBorder="1" applyAlignment="1" applyProtection="1">
      <alignment vertical="top" wrapText="1"/>
      <protection locked="0"/>
    </xf>
    <xf numFmtId="167" fontId="31" fillId="3" borderId="28" xfId="0" applyNumberFormat="1" applyFont="1" applyFill="1" applyBorder="1" applyAlignment="1" applyProtection="1">
      <alignment vertical="top" wrapText="1"/>
      <protection locked="0"/>
    </xf>
    <xf numFmtId="169" fontId="31" fillId="3" borderId="29" xfId="3" applyNumberFormat="1" applyFont="1" applyFill="1" applyBorder="1" applyAlignment="1" applyProtection="1">
      <alignment vertical="top" wrapText="1"/>
      <protection locked="0"/>
    </xf>
    <xf numFmtId="168" fontId="31" fillId="3" borderId="27" xfId="2" applyNumberFormat="1" applyFont="1" applyFill="1" applyBorder="1" applyProtection="1">
      <protection locked="0"/>
    </xf>
    <xf numFmtId="168" fontId="31" fillId="3" borderId="28" xfId="2" applyNumberFormat="1" applyFont="1" applyFill="1" applyBorder="1" applyProtection="1">
      <protection locked="0"/>
    </xf>
    <xf numFmtId="168" fontId="31" fillId="3" borderId="29" xfId="2" applyNumberFormat="1" applyFont="1" applyFill="1" applyBorder="1" applyProtection="1">
      <protection locked="0"/>
    </xf>
    <xf numFmtId="171" fontId="35" fillId="3" borderId="11" xfId="4" applyNumberFormat="1" applyFont="1" applyFill="1" applyBorder="1" applyAlignment="1" applyProtection="1">
      <alignment horizontal="right"/>
    </xf>
    <xf numFmtId="0" fontId="5" fillId="3" borderId="10" xfId="10" quotePrefix="1" applyFont="1" applyFill="1" applyBorder="1" applyAlignment="1" applyProtection="1"/>
    <xf numFmtId="171" fontId="31" fillId="3" borderId="18" xfId="4" applyNumberFormat="1" applyFont="1" applyFill="1" applyBorder="1" applyProtection="1">
      <protection locked="0"/>
    </xf>
    <xf numFmtId="171" fontId="31" fillId="3" borderId="21" xfId="4" applyNumberFormat="1" applyFont="1" applyFill="1" applyBorder="1" applyProtection="1">
      <protection locked="0"/>
    </xf>
    <xf numFmtId="168" fontId="31" fillId="3" borderId="23" xfId="2" applyNumberFormat="1" applyFont="1" applyFill="1" applyBorder="1" applyProtection="1">
      <protection locked="0"/>
    </xf>
    <xf numFmtId="171" fontId="31" fillId="3" borderId="24" xfId="4" applyNumberFormat="1" applyFont="1" applyFill="1" applyBorder="1" applyProtection="1">
      <protection locked="0"/>
    </xf>
    <xf numFmtId="168" fontId="31" fillId="3" borderId="26" xfId="2" applyNumberFormat="1" applyFont="1" applyFill="1" applyBorder="1" applyProtection="1">
      <protection locked="0"/>
    </xf>
    <xf numFmtId="0" fontId="31" fillId="3" borderId="6" xfId="0" applyFont="1" applyFill="1" applyBorder="1" applyAlignment="1" applyProtection="1">
      <alignment horizontal="right"/>
    </xf>
    <xf numFmtId="171" fontId="31" fillId="3" borderId="6" xfId="4" applyNumberFormat="1" applyFont="1" applyFill="1" applyBorder="1" applyProtection="1"/>
    <xf numFmtId="168" fontId="31" fillId="3" borderId="5" xfId="0" applyNumberFormat="1" applyFont="1" applyFill="1" applyBorder="1" applyProtection="1"/>
    <xf numFmtId="172" fontId="31" fillId="3" borderId="28" xfId="2" applyNumberFormat="1" applyFont="1" applyFill="1" applyBorder="1" applyProtection="1">
      <protection locked="0"/>
    </xf>
    <xf numFmtId="172" fontId="31" fillId="3" borderId="29" xfId="2" applyNumberFormat="1" applyFont="1" applyFill="1" applyBorder="1" applyProtection="1">
      <protection locked="0"/>
    </xf>
    <xf numFmtId="0" fontId="37" fillId="3" borderId="13" xfId="0" applyFont="1" applyFill="1" applyBorder="1" applyAlignment="1" applyProtection="1">
      <alignment horizontal="right"/>
    </xf>
    <xf numFmtId="0" fontId="37" fillId="3" borderId="0" xfId="0" applyFont="1" applyFill="1" applyBorder="1" applyAlignment="1" applyProtection="1">
      <alignment horizontal="right"/>
    </xf>
    <xf numFmtId="0" fontId="37" fillId="3" borderId="6" xfId="0" applyFont="1" applyFill="1" applyBorder="1" applyAlignment="1" applyProtection="1">
      <alignment horizontal="right"/>
    </xf>
    <xf numFmtId="0" fontId="31" fillId="3" borderId="9" xfId="0" applyFont="1" applyFill="1" applyBorder="1" applyProtection="1"/>
    <xf numFmtId="0" fontId="13" fillId="4" borderId="30" xfId="0" applyFont="1" applyFill="1" applyBorder="1" applyAlignment="1" applyProtection="1">
      <alignment horizontal="right"/>
    </xf>
    <xf numFmtId="0" fontId="51" fillId="4" borderId="14" xfId="0" applyFont="1" applyFill="1" applyBorder="1" applyAlignment="1" applyProtection="1">
      <alignment horizontal="left" vertical="center"/>
    </xf>
    <xf numFmtId="0" fontId="30" fillId="4" borderId="14" xfId="0" applyFont="1" applyFill="1" applyBorder="1" applyAlignment="1" applyProtection="1">
      <alignment horizontal="right"/>
    </xf>
    <xf numFmtId="0" fontId="30" fillId="4" borderId="14" xfId="0" applyFont="1" applyFill="1" applyBorder="1" applyProtection="1"/>
    <xf numFmtId="0" fontId="13" fillId="4" borderId="14" xfId="0" applyFont="1" applyFill="1" applyBorder="1" applyProtection="1"/>
    <xf numFmtId="0" fontId="52" fillId="4" borderId="14" xfId="0" applyFont="1" applyFill="1" applyBorder="1" applyProtection="1"/>
    <xf numFmtId="0" fontId="29" fillId="4" borderId="14" xfId="0" applyFont="1" applyFill="1" applyBorder="1" applyProtection="1"/>
    <xf numFmtId="0" fontId="10" fillId="2" borderId="0" xfId="0" applyFont="1" applyFill="1" applyAlignment="1">
      <alignment horizontal="left"/>
    </xf>
    <xf numFmtId="0" fontId="10" fillId="3" borderId="13" xfId="0" applyFont="1" applyFill="1" applyBorder="1"/>
    <xf numFmtId="0" fontId="10" fillId="3" borderId="0" xfId="0" applyFont="1" applyFill="1" applyBorder="1"/>
    <xf numFmtId="0" fontId="31" fillId="3" borderId="4" xfId="0" applyFont="1" applyFill="1" applyBorder="1" applyAlignment="1" applyProtection="1">
      <alignment horizontal="left"/>
    </xf>
    <xf numFmtId="0" fontId="10" fillId="3" borderId="6" xfId="0" applyFont="1" applyFill="1" applyBorder="1"/>
    <xf numFmtId="0" fontId="31" fillId="3" borderId="8" xfId="0" applyFont="1" applyFill="1" applyBorder="1" applyAlignment="1" applyProtection="1">
      <alignment horizontal="left"/>
    </xf>
    <xf numFmtId="9" fontId="54" fillId="4" borderId="14" xfId="0" applyNumberFormat="1" applyFont="1" applyFill="1" applyBorder="1" applyAlignment="1" applyProtection="1">
      <alignment horizontal="left" vertical="center"/>
    </xf>
    <xf numFmtId="9" fontId="54" fillId="4" borderId="14" xfId="0" applyNumberFormat="1" applyFont="1" applyFill="1" applyBorder="1" applyAlignment="1" applyProtection="1">
      <alignment horizontal="right" vertical="center"/>
    </xf>
    <xf numFmtId="9" fontId="56" fillId="4" borderId="14" xfId="0" applyNumberFormat="1" applyFont="1" applyFill="1" applyBorder="1" applyAlignment="1" applyProtection="1">
      <alignment horizontal="right" vertical="center"/>
    </xf>
    <xf numFmtId="9" fontId="56" fillId="4" borderId="14" xfId="0" applyNumberFormat="1" applyFont="1" applyFill="1" applyBorder="1" applyAlignment="1" applyProtection="1">
      <alignment horizontal="left" vertical="center"/>
    </xf>
    <xf numFmtId="0" fontId="55" fillId="4" borderId="30" xfId="0" applyFont="1" applyFill="1" applyBorder="1" applyAlignment="1" applyProtection="1">
      <alignment horizontal="left" vertical="top"/>
    </xf>
    <xf numFmtId="0" fontId="8" fillId="2" borderId="0" xfId="1" applyFill="1" applyBorder="1" applyAlignment="1" applyProtection="1">
      <alignment horizontal="right"/>
    </xf>
    <xf numFmtId="0" fontId="31" fillId="3" borderId="0" xfId="0" applyFont="1" applyFill="1" applyBorder="1" applyAlignment="1" applyProtection="1"/>
    <xf numFmtId="164" fontId="31" fillId="3" borderId="0" xfId="0" applyNumberFormat="1" applyFont="1" applyFill="1" applyBorder="1" applyProtection="1"/>
    <xf numFmtId="0" fontId="31" fillId="3" borderId="11" xfId="0" applyFont="1" applyFill="1" applyBorder="1" applyProtection="1"/>
    <xf numFmtId="9" fontId="31" fillId="3" borderId="21" xfId="3" applyFont="1" applyFill="1" applyBorder="1" applyProtection="1">
      <protection locked="0"/>
    </xf>
    <xf numFmtId="0" fontId="31" fillId="3" borderId="7" xfId="0" applyFont="1" applyFill="1" applyBorder="1" applyProtection="1"/>
    <xf numFmtId="9" fontId="31" fillId="3" borderId="18" xfId="3" applyFont="1" applyFill="1" applyBorder="1" applyProtection="1">
      <protection locked="0"/>
    </xf>
    <xf numFmtId="169" fontId="31" fillId="3" borderId="24" xfId="0" applyNumberFormat="1" applyFont="1" applyFill="1" applyBorder="1" applyProtection="1">
      <protection locked="0"/>
    </xf>
    <xf numFmtId="0" fontId="43" fillId="3" borderId="2" xfId="0" applyFont="1" applyFill="1" applyBorder="1" applyProtection="1"/>
    <xf numFmtId="0" fontId="43" fillId="3" borderId="12" xfId="0" applyFont="1" applyFill="1" applyBorder="1" applyProtection="1"/>
    <xf numFmtId="3" fontId="31" fillId="3" borderId="17" xfId="2" applyNumberFormat="1" applyFont="1" applyFill="1" applyBorder="1" applyProtection="1">
      <protection locked="0"/>
    </xf>
    <xf numFmtId="3" fontId="31" fillId="3" borderId="32" xfId="2" applyNumberFormat="1" applyFont="1" applyFill="1" applyBorder="1" applyProtection="1">
      <protection locked="0"/>
    </xf>
    <xf numFmtId="3" fontId="31" fillId="3" borderId="9" xfId="3" applyNumberFormat="1" applyFont="1" applyFill="1" applyBorder="1" applyProtection="1"/>
    <xf numFmtId="164" fontId="31" fillId="3" borderId="29" xfId="2" applyNumberFormat="1" applyFont="1" applyFill="1" applyBorder="1" applyAlignment="1" applyProtection="1">
      <alignment horizontal="right"/>
      <protection locked="0"/>
    </xf>
    <xf numFmtId="164" fontId="31" fillId="3" borderId="1" xfId="2" applyNumberFormat="1" applyFont="1" applyFill="1" applyBorder="1" applyAlignment="1" applyProtection="1">
      <alignment horizontal="right"/>
      <protection locked="0"/>
    </xf>
    <xf numFmtId="0" fontId="31" fillId="3" borderId="15" xfId="0" applyFont="1" applyFill="1" applyBorder="1" applyAlignment="1" applyProtection="1">
      <alignment horizontal="right"/>
      <protection locked="0"/>
    </xf>
    <xf numFmtId="0" fontId="31" fillId="3" borderId="16" xfId="0" applyFont="1" applyFill="1" applyBorder="1" applyAlignment="1" applyProtection="1">
      <alignment horizontal="right"/>
      <protection locked="0"/>
    </xf>
    <xf numFmtId="0" fontId="31" fillId="3" borderId="17" xfId="0" applyFont="1" applyFill="1" applyBorder="1" applyAlignment="1" applyProtection="1">
      <alignment horizontal="right"/>
      <protection locked="0"/>
    </xf>
    <xf numFmtId="167" fontId="31" fillId="3" borderId="33" xfId="0" applyNumberFormat="1" applyFont="1" applyFill="1" applyBorder="1" applyAlignment="1" applyProtection="1">
      <alignment vertical="top" wrapText="1"/>
      <protection locked="0"/>
    </xf>
    <xf numFmtId="169" fontId="31" fillId="3" borderId="34" xfId="3" applyNumberFormat="1" applyFont="1" applyFill="1" applyBorder="1" applyAlignment="1" applyProtection="1">
      <alignment horizontal="right"/>
      <protection locked="0"/>
    </xf>
    <xf numFmtId="167" fontId="31" fillId="3" borderId="35" xfId="0" applyNumberFormat="1" applyFont="1" applyFill="1" applyBorder="1" applyAlignment="1" applyProtection="1">
      <alignment vertical="top" wrapText="1"/>
      <protection locked="0"/>
    </xf>
    <xf numFmtId="169" fontId="31" fillId="3" borderId="36" xfId="3" applyNumberFormat="1" applyFont="1" applyFill="1" applyBorder="1" applyAlignment="1" applyProtection="1">
      <alignment horizontal="right"/>
      <protection locked="0"/>
    </xf>
    <xf numFmtId="167" fontId="31" fillId="3" borderId="37" xfId="0" applyNumberFormat="1" applyFont="1" applyFill="1" applyBorder="1" applyAlignment="1" applyProtection="1">
      <alignment vertical="top" wrapText="1"/>
      <protection locked="0"/>
    </xf>
    <xf numFmtId="169" fontId="31" fillId="3" borderId="38" xfId="3" applyNumberFormat="1" applyFont="1" applyFill="1" applyBorder="1" applyAlignment="1" applyProtection="1">
      <alignment horizontal="right"/>
      <protection locked="0"/>
    </xf>
    <xf numFmtId="0" fontId="3" fillId="3" borderId="0" xfId="0" applyFont="1" applyFill="1" applyBorder="1" applyAlignment="1" applyProtection="1">
      <alignment horizontal="right"/>
    </xf>
    <xf numFmtId="0" fontId="57" fillId="2" borderId="0" xfId="0" applyFont="1" applyFill="1"/>
    <xf numFmtId="168" fontId="31" fillId="3" borderId="9" xfId="2" applyNumberFormat="1" applyFont="1" applyFill="1" applyBorder="1" applyProtection="1">
      <protection locked="0"/>
    </xf>
    <xf numFmtId="0" fontId="46" fillId="2" borderId="0" xfId="0" applyFont="1" applyFill="1" applyBorder="1" applyAlignment="1" applyProtection="1"/>
    <xf numFmtId="9" fontId="31" fillId="3" borderId="16" xfId="0" applyNumberFormat="1" applyFont="1" applyFill="1" applyBorder="1" applyAlignment="1" applyProtection="1">
      <alignment horizontal="right"/>
      <protection locked="0"/>
    </xf>
    <xf numFmtId="9" fontId="31" fillId="3" borderId="17" xfId="0" applyNumberFormat="1" applyFont="1" applyFill="1" applyBorder="1" applyAlignment="1" applyProtection="1">
      <alignment horizontal="right"/>
      <protection locked="0"/>
    </xf>
    <xf numFmtId="0" fontId="46" fillId="2" borderId="0" xfId="0" quotePrefix="1" applyFont="1" applyFill="1" applyBorder="1" applyAlignment="1"/>
    <xf numFmtId="0" fontId="48" fillId="2" borderId="0" xfId="0" applyFont="1" applyFill="1" applyAlignment="1">
      <alignment vertical="top"/>
    </xf>
    <xf numFmtId="171" fontId="45" fillId="3" borderId="13" xfId="0" applyNumberFormat="1" applyFont="1" applyFill="1" applyBorder="1" applyProtection="1"/>
    <xf numFmtId="0" fontId="33" fillId="3" borderId="10" xfId="0" applyFont="1" applyFill="1" applyBorder="1" applyProtection="1"/>
    <xf numFmtId="3" fontId="33" fillId="3" borderId="31" xfId="2" applyNumberFormat="1" applyFont="1" applyFill="1" applyBorder="1" applyProtection="1"/>
    <xf numFmtId="168" fontId="33" fillId="3" borderId="15" xfId="2" applyNumberFormat="1" applyFont="1" applyFill="1" applyBorder="1" applyProtection="1">
      <protection locked="0"/>
    </xf>
    <xf numFmtId="0" fontId="33" fillId="3" borderId="8" xfId="0" applyFont="1" applyFill="1" applyBorder="1" applyProtection="1"/>
    <xf numFmtId="0" fontId="33" fillId="3" borderId="4" xfId="0" applyFont="1" applyFill="1" applyBorder="1" applyProtection="1"/>
    <xf numFmtId="3" fontId="33" fillId="3" borderId="5" xfId="3" applyNumberFormat="1" applyFont="1" applyFill="1" applyBorder="1" applyProtection="1"/>
    <xf numFmtId="0" fontId="31" fillId="3" borderId="32" xfId="0" applyFont="1" applyFill="1" applyBorder="1" applyAlignment="1" applyProtection="1">
      <alignment horizontal="right"/>
      <protection locked="0"/>
    </xf>
    <xf numFmtId="9" fontId="33" fillId="2" borderId="0" xfId="0" applyNumberFormat="1" applyFont="1" applyFill="1" applyProtection="1"/>
    <xf numFmtId="171" fontId="31" fillId="3" borderId="7" xfId="4" applyNumberFormat="1" applyFont="1" applyFill="1" applyBorder="1" applyProtection="1">
      <protection locked="0"/>
    </xf>
    <xf numFmtId="0" fontId="31" fillId="3" borderId="10" xfId="0" applyFont="1" applyFill="1" applyBorder="1" applyAlignment="1" applyProtection="1">
      <alignment vertical="top"/>
    </xf>
    <xf numFmtId="0" fontId="31" fillId="3" borderId="0" xfId="0" applyFont="1" applyFill="1" applyBorder="1" applyAlignment="1" applyProtection="1">
      <alignment vertical="top"/>
    </xf>
    <xf numFmtId="0" fontId="31" fillId="3" borderId="7" xfId="0" applyFont="1" applyFill="1" applyBorder="1" applyAlignment="1" applyProtection="1">
      <alignment horizontal="right"/>
      <protection locked="0"/>
    </xf>
    <xf numFmtId="0" fontId="31" fillId="3" borderId="3" xfId="0" applyFont="1" applyFill="1" applyBorder="1" applyProtection="1"/>
    <xf numFmtId="0" fontId="31" fillId="3" borderId="31" xfId="0" applyFont="1" applyFill="1" applyBorder="1" applyProtection="1"/>
    <xf numFmtId="3" fontId="31" fillId="3" borderId="17" xfId="2" applyNumberFormat="1" applyFont="1" applyFill="1" applyBorder="1" applyAlignment="1" applyProtection="1">
      <alignment horizontal="right"/>
      <protection locked="0"/>
    </xf>
    <xf numFmtId="0" fontId="33" fillId="2" borderId="0" xfId="0" applyFont="1" applyFill="1" applyBorder="1" applyAlignment="1" applyProtection="1">
      <alignment horizontal="right"/>
    </xf>
    <xf numFmtId="2" fontId="31" fillId="3" borderId="27" xfId="0" applyNumberFormat="1" applyFont="1" applyFill="1" applyBorder="1" applyProtection="1">
      <protection locked="0"/>
    </xf>
    <xf numFmtId="2" fontId="31" fillId="3" borderId="28" xfId="0" applyNumberFormat="1" applyFont="1" applyFill="1" applyBorder="1" applyProtection="1">
      <protection locked="0"/>
    </xf>
    <xf numFmtId="2" fontId="31" fillId="3" borderId="29" xfId="0" applyNumberFormat="1" applyFont="1" applyFill="1" applyBorder="1" applyProtection="1">
      <protection locked="0"/>
    </xf>
    <xf numFmtId="3" fontId="31" fillId="3" borderId="16" xfId="3" applyNumberFormat="1" applyFont="1" applyFill="1" applyBorder="1" applyAlignment="1" applyProtection="1">
      <alignment horizontal="right"/>
      <protection locked="0"/>
    </xf>
    <xf numFmtId="0" fontId="46" fillId="2" borderId="0" xfId="0" applyFont="1" applyFill="1" applyAlignment="1" applyProtection="1">
      <alignment horizontal="center"/>
    </xf>
    <xf numFmtId="167" fontId="46" fillId="2" borderId="0" xfId="2" applyNumberFormat="1" applyFont="1" applyFill="1" applyAlignment="1" applyProtection="1">
      <alignment horizontal="left"/>
    </xf>
    <xf numFmtId="167" fontId="46" fillId="2" borderId="0" xfId="4" applyNumberFormat="1" applyFont="1" applyFill="1" applyProtection="1"/>
    <xf numFmtId="2" fontId="31" fillId="3" borderId="6" xfId="0" applyNumberFormat="1" applyFont="1" applyFill="1" applyBorder="1" applyProtection="1"/>
    <xf numFmtId="0" fontId="2" fillId="3" borderId="0" xfId="0" applyFont="1" applyFill="1" applyBorder="1" applyAlignment="1" applyProtection="1">
      <alignment horizontal="right"/>
    </xf>
    <xf numFmtId="0" fontId="34" fillId="2" borderId="0" xfId="0" applyFont="1" applyFill="1" applyBorder="1" applyProtection="1"/>
    <xf numFmtId="173" fontId="46" fillId="2" borderId="0" xfId="4" applyNumberFormat="1" applyFont="1" applyFill="1" applyProtection="1"/>
    <xf numFmtId="0" fontId="32" fillId="2" borderId="0" xfId="1" applyFont="1" applyFill="1" applyAlignment="1" applyProtection="1">
      <alignment horizontal="left"/>
    </xf>
    <xf numFmtId="167" fontId="35" fillId="2" borderId="0" xfId="4" applyNumberFormat="1" applyFont="1" applyFill="1" applyProtection="1"/>
    <xf numFmtId="9" fontId="31" fillId="2" borderId="0" xfId="3" applyFont="1" applyFill="1" applyAlignment="1" applyProtection="1">
      <alignment horizontal="left"/>
    </xf>
    <xf numFmtId="0" fontId="31" fillId="2" borderId="0" xfId="0" applyFont="1" applyFill="1" applyAlignment="1" applyProtection="1">
      <alignment horizontal="left"/>
    </xf>
    <xf numFmtId="0" fontId="0" fillId="0" borderId="0" xfId="0" applyFill="1"/>
    <xf numFmtId="0" fontId="10" fillId="0" borderId="0" xfId="0" applyFont="1" applyFill="1"/>
    <xf numFmtId="0" fontId="10" fillId="0" borderId="0" xfId="0" applyFont="1" applyFill="1" applyProtection="1"/>
    <xf numFmtId="0" fontId="7" fillId="0" borderId="0" xfId="0" applyFont="1" applyFill="1" applyProtection="1"/>
    <xf numFmtId="0" fontId="10" fillId="0" borderId="0" xfId="0" applyFont="1" applyFill="1" applyBorder="1" applyProtection="1"/>
    <xf numFmtId="0" fontId="10" fillId="5" borderId="0" xfId="0" applyFont="1" applyFill="1" applyProtection="1"/>
    <xf numFmtId="9" fontId="28" fillId="5" borderId="0" xfId="3" applyFont="1" applyFill="1" applyProtection="1"/>
    <xf numFmtId="0" fontId="21" fillId="5" borderId="0" xfId="0" applyFont="1" applyFill="1" applyAlignment="1">
      <alignment vertical="top"/>
    </xf>
    <xf numFmtId="9" fontId="10" fillId="5" borderId="0" xfId="0" applyNumberFormat="1" applyFont="1" applyFill="1" applyProtection="1"/>
    <xf numFmtId="0" fontId="7" fillId="5" borderId="0" xfId="0" applyFont="1" applyFill="1" applyProtection="1"/>
    <xf numFmtId="0" fontId="28" fillId="5" borderId="0" xfId="0" applyFont="1" applyFill="1" applyProtection="1"/>
    <xf numFmtId="0" fontId="0" fillId="5" borderId="0" xfId="0" applyFill="1"/>
    <xf numFmtId="0" fontId="10" fillId="0" borderId="0" xfId="0" applyFont="1" applyFill="1" applyAlignment="1" applyProtection="1"/>
    <xf numFmtId="0" fontId="10" fillId="0" borderId="0" xfId="0" applyFont="1" applyFill="1" applyBorder="1" applyAlignment="1" applyProtection="1"/>
    <xf numFmtId="0" fontId="7" fillId="0" borderId="0" xfId="0" applyFont="1" applyFill="1"/>
    <xf numFmtId="0" fontId="59" fillId="0" borderId="0" xfId="0" applyFont="1" applyFill="1"/>
    <xf numFmtId="0" fontId="7" fillId="0" borderId="0" xfId="0" applyFont="1" applyFill="1" applyAlignment="1">
      <alignment horizontal="right"/>
    </xf>
    <xf numFmtId="3" fontId="7" fillId="0" borderId="0" xfId="0" applyNumberFormat="1" applyFont="1" applyFill="1"/>
    <xf numFmtId="1" fontId="7" fillId="0" borderId="0" xfId="0" applyNumberFormat="1" applyFont="1" applyFill="1"/>
    <xf numFmtId="9" fontId="7" fillId="0" borderId="0" xfId="3" applyNumberFormat="1" applyFont="1" applyFill="1"/>
    <xf numFmtId="9" fontId="7" fillId="0" borderId="0" xfId="0" applyNumberFormat="1" applyFont="1" applyFill="1"/>
    <xf numFmtId="0" fontId="13" fillId="0" borderId="0" xfId="0" applyFont="1" applyFill="1" applyBorder="1" applyProtection="1"/>
    <xf numFmtId="0" fontId="10" fillId="0" borderId="0" xfId="0" applyFont="1" applyFill="1" applyBorder="1"/>
    <xf numFmtId="0" fontId="0" fillId="0" borderId="0" xfId="0" applyFill="1" applyBorder="1"/>
    <xf numFmtId="0" fontId="52" fillId="0" borderId="0" xfId="0" applyFont="1" applyFill="1" applyBorder="1"/>
    <xf numFmtId="170" fontId="10" fillId="0" borderId="0" xfId="0" applyNumberFormat="1" applyFont="1" applyFill="1" applyBorder="1" applyProtection="1"/>
    <xf numFmtId="0" fontId="10" fillId="0" borderId="0" xfId="0" quotePrefix="1" applyFont="1" applyFill="1" applyBorder="1" applyProtection="1"/>
    <xf numFmtId="0" fontId="11" fillId="0" borderId="0" xfId="0" applyFont="1" applyFill="1" applyBorder="1" applyProtection="1"/>
    <xf numFmtId="168" fontId="10" fillId="0" borderId="0" xfId="2" applyNumberFormat="1" applyFont="1" applyFill="1" applyBorder="1" applyProtection="1"/>
    <xf numFmtId="3" fontId="10" fillId="0" borderId="0" xfId="0" applyNumberFormat="1" applyFont="1" applyFill="1" applyBorder="1" applyProtection="1"/>
    <xf numFmtId="0" fontId="10" fillId="0" borderId="0" xfId="0" applyFont="1" applyFill="1" applyBorder="1" applyAlignment="1" applyProtection="1">
      <alignment horizontal="right"/>
    </xf>
    <xf numFmtId="0" fontId="10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171" fontId="31" fillId="3" borderId="15" xfId="4" applyNumberFormat="1" applyFont="1" applyFill="1" applyBorder="1" applyProtection="1">
      <protection locked="0"/>
    </xf>
    <xf numFmtId="2" fontId="31" fillId="3" borderId="28" xfId="0" applyNumberFormat="1" applyFont="1" applyFill="1" applyBorder="1" applyAlignment="1" applyProtection="1">
      <alignment horizontal="right"/>
      <protection locked="0"/>
    </xf>
    <xf numFmtId="0" fontId="31" fillId="3" borderId="4" xfId="0" applyFont="1" applyFill="1" applyBorder="1" applyAlignment="1" applyProtection="1"/>
    <xf numFmtId="0" fontId="28" fillId="2" borderId="0" xfId="0" applyFont="1" applyFill="1" applyAlignment="1" applyProtection="1"/>
    <xf numFmtId="9" fontId="10" fillId="2" borderId="0" xfId="0" applyNumberFormat="1" applyFont="1" applyFill="1" applyAlignment="1" applyProtection="1"/>
    <xf numFmtId="0" fontId="31" fillId="3" borderId="0" xfId="0" applyFont="1" applyFill="1" applyBorder="1" applyAlignment="1" applyProtection="1">
      <alignment horizontal="left"/>
    </xf>
    <xf numFmtId="9" fontId="42" fillId="3" borderId="0" xfId="3" applyFont="1" applyFill="1" applyBorder="1" applyAlignment="1" applyProtection="1">
      <alignment horizontal="right"/>
    </xf>
    <xf numFmtId="2" fontId="31" fillId="3" borderId="0" xfId="0" applyNumberFormat="1" applyFont="1" applyFill="1" applyBorder="1" applyProtection="1"/>
    <xf numFmtId="2" fontId="31" fillId="3" borderId="27" xfId="0" applyNumberFormat="1" applyFont="1" applyFill="1" applyBorder="1" applyAlignment="1" applyProtection="1">
      <alignment horizontal="right"/>
      <protection locked="0"/>
    </xf>
    <xf numFmtId="2" fontId="31" fillId="3" borderId="29" xfId="0" applyNumberFormat="1" applyFont="1" applyFill="1" applyBorder="1" applyAlignment="1" applyProtection="1">
      <alignment horizontal="right"/>
      <protection locked="0"/>
    </xf>
    <xf numFmtId="2" fontId="31" fillId="3" borderId="1" xfId="0" applyNumberFormat="1" applyFont="1" applyFill="1" applyBorder="1" applyAlignment="1" applyProtection="1">
      <alignment horizontal="right"/>
      <protection locked="0"/>
    </xf>
    <xf numFmtId="9" fontId="31" fillId="3" borderId="6" xfId="3" applyFont="1" applyFill="1" applyBorder="1" applyAlignment="1" applyProtection="1">
      <alignment horizontal="right"/>
    </xf>
    <xf numFmtId="0" fontId="33" fillId="2" borderId="0" xfId="0" applyFont="1" applyFill="1" applyAlignment="1" applyProtection="1">
      <alignment horizontal="left"/>
    </xf>
    <xf numFmtId="171" fontId="31" fillId="3" borderId="41" xfId="4" applyNumberFormat="1" applyFont="1" applyFill="1" applyBorder="1" applyAlignment="1" applyProtection="1">
      <alignment horizontal="right"/>
      <protection locked="0"/>
    </xf>
    <xf numFmtId="168" fontId="31" fillId="3" borderId="42" xfId="2" applyNumberFormat="1" applyFont="1" applyFill="1" applyBorder="1" applyAlignment="1" applyProtection="1">
      <alignment horizontal="right"/>
      <protection locked="0"/>
    </xf>
    <xf numFmtId="0" fontId="31" fillId="3" borderId="1" xfId="0" applyFont="1" applyFill="1" applyBorder="1" applyAlignment="1" applyProtection="1">
      <alignment horizontal="right"/>
      <protection locked="0"/>
    </xf>
    <xf numFmtId="9" fontId="31" fillId="3" borderId="15" xfId="0" applyNumberFormat="1" applyFont="1" applyFill="1" applyBorder="1" applyAlignment="1" applyProtection="1">
      <alignment horizontal="right"/>
      <protection locked="0"/>
    </xf>
    <xf numFmtId="0" fontId="31" fillId="5" borderId="8" xfId="0" applyFont="1" applyFill="1" applyBorder="1" applyProtection="1"/>
    <xf numFmtId="169" fontId="31" fillId="5" borderId="9" xfId="3" applyNumberFormat="1" applyFont="1" applyFill="1" applyBorder="1" applyProtection="1"/>
    <xf numFmtId="0" fontId="31" fillId="5" borderId="10" xfId="0" applyFont="1" applyFill="1" applyBorder="1" applyProtection="1"/>
    <xf numFmtId="169" fontId="31" fillId="5" borderId="11" xfId="3" applyNumberFormat="1" applyFont="1" applyFill="1" applyBorder="1" applyProtection="1"/>
    <xf numFmtId="0" fontId="31" fillId="5" borderId="4" xfId="0" applyFont="1" applyFill="1" applyBorder="1" applyProtection="1"/>
    <xf numFmtId="169" fontId="31" fillId="5" borderId="5" xfId="3" applyNumberFormat="1" applyFont="1" applyFill="1" applyBorder="1" applyProtection="1"/>
    <xf numFmtId="9" fontId="46" fillId="2" borderId="0" xfId="3" applyFont="1" applyFill="1" applyAlignment="1" applyProtection="1">
      <alignment horizontal="left"/>
    </xf>
    <xf numFmtId="9" fontId="35" fillId="2" borderId="0" xfId="3" applyFont="1" applyFill="1" applyBorder="1" applyAlignment="1" applyProtection="1">
      <alignment horizontal="right"/>
    </xf>
    <xf numFmtId="169" fontId="46" fillId="2" borderId="0" xfId="3" applyNumberFormat="1" applyFont="1" applyFill="1" applyAlignment="1">
      <alignment horizontal="left"/>
    </xf>
    <xf numFmtId="0" fontId="10" fillId="2" borderId="4" xfId="0" applyFont="1" applyFill="1" applyBorder="1" applyAlignment="1" applyProtection="1"/>
    <xf numFmtId="0" fontId="0" fillId="2" borderId="5" xfId="0" applyFill="1" applyBorder="1" applyAlignment="1" applyProtection="1"/>
    <xf numFmtId="0" fontId="31" fillId="3" borderId="18" xfId="0" applyFont="1" applyFill="1" applyBorder="1" applyAlignment="1" applyProtection="1">
      <alignment horizontal="left" vertical="top"/>
      <protection locked="0"/>
    </xf>
    <xf numFmtId="0" fontId="31" fillId="3" borderId="19" xfId="0" applyFont="1" applyFill="1" applyBorder="1" applyAlignment="1" applyProtection="1">
      <alignment horizontal="left" vertical="top"/>
      <protection locked="0"/>
    </xf>
    <xf numFmtId="0" fontId="31" fillId="3" borderId="20" xfId="0" applyFont="1" applyFill="1" applyBorder="1" applyAlignment="1" applyProtection="1">
      <alignment horizontal="left" vertical="top"/>
      <protection locked="0"/>
    </xf>
    <xf numFmtId="0" fontId="31" fillId="3" borderId="21" xfId="0" applyFont="1" applyFill="1" applyBorder="1" applyAlignment="1" applyProtection="1">
      <alignment horizontal="left" vertical="top"/>
      <protection locked="0"/>
    </xf>
    <xf numFmtId="0" fontId="31" fillId="3" borderId="22" xfId="0" applyFont="1" applyFill="1" applyBorder="1" applyAlignment="1" applyProtection="1">
      <alignment horizontal="left" vertical="top"/>
      <protection locked="0"/>
    </xf>
    <xf numFmtId="0" fontId="31" fillId="3" borderId="23" xfId="0" applyFont="1" applyFill="1" applyBorder="1" applyAlignment="1" applyProtection="1">
      <alignment horizontal="left" vertical="top"/>
      <protection locked="0"/>
    </xf>
    <xf numFmtId="0" fontId="31" fillId="3" borderId="21" xfId="0" applyFont="1" applyFill="1" applyBorder="1" applyAlignment="1" applyProtection="1">
      <alignment horizontal="left"/>
      <protection locked="0"/>
    </xf>
    <xf numFmtId="0" fontId="46" fillId="3" borderId="22" xfId="0" applyFont="1" applyFill="1" applyBorder="1" applyAlignment="1" applyProtection="1">
      <alignment horizontal="left"/>
      <protection locked="0"/>
    </xf>
    <xf numFmtId="0" fontId="46" fillId="3" borderId="23" xfId="0" applyFont="1" applyFill="1" applyBorder="1" applyAlignment="1" applyProtection="1">
      <alignment horizontal="left"/>
      <protection locked="0"/>
    </xf>
    <xf numFmtId="0" fontId="10" fillId="2" borderId="4" xfId="0" applyFont="1" applyFill="1" applyBorder="1" applyAlignment="1" applyProtection="1">
      <alignment horizontal="right" vertical="top" wrapText="1"/>
    </xf>
    <xf numFmtId="0" fontId="0" fillId="2" borderId="6" xfId="0" applyFill="1" applyBorder="1" applyAlignment="1" applyProtection="1">
      <alignment horizontal="right" vertical="top" wrapText="1"/>
    </xf>
    <xf numFmtId="0" fontId="0" fillId="2" borderId="5" xfId="0" applyFill="1" applyBorder="1" applyAlignment="1" applyProtection="1">
      <alignment horizontal="right" vertical="top" wrapText="1"/>
    </xf>
    <xf numFmtId="0" fontId="47" fillId="3" borderId="21" xfId="1" applyFont="1" applyFill="1" applyBorder="1" applyAlignment="1" applyProtection="1">
      <alignment horizontal="left" vertical="top"/>
      <protection locked="0"/>
    </xf>
    <xf numFmtId="0" fontId="31" fillId="3" borderId="24" xfId="0" applyFont="1" applyFill="1" applyBorder="1" applyAlignment="1" applyProtection="1">
      <alignment horizontal="left"/>
      <protection locked="0"/>
    </xf>
    <xf numFmtId="0" fontId="46" fillId="3" borderId="25" xfId="0" applyFont="1" applyFill="1" applyBorder="1" applyAlignment="1" applyProtection="1">
      <alignment horizontal="left"/>
      <protection locked="0"/>
    </xf>
    <xf numFmtId="0" fontId="46" fillId="3" borderId="26" xfId="0" applyFont="1" applyFill="1" applyBorder="1" applyAlignment="1" applyProtection="1">
      <alignment horizontal="left"/>
      <protection locked="0"/>
    </xf>
    <xf numFmtId="0" fontId="46" fillId="2" borderId="0" xfId="0" applyFont="1" applyFill="1" applyBorder="1" applyAlignment="1" applyProtection="1"/>
    <xf numFmtId="0" fontId="46" fillId="2" borderId="0" xfId="0" applyFont="1" applyFill="1" applyBorder="1" applyAlignment="1"/>
    <xf numFmtId="9" fontId="42" fillId="3" borderId="6" xfId="3" applyFont="1" applyFill="1" applyBorder="1" applyAlignment="1" applyProtection="1">
      <alignment horizontal="right"/>
    </xf>
    <xf numFmtId="0" fontId="0" fillId="0" borderId="6" xfId="0" applyBorder="1" applyAlignment="1"/>
    <xf numFmtId="0" fontId="31" fillId="2" borderId="0" xfId="0" applyFont="1" applyFill="1" applyBorder="1" applyAlignment="1" applyProtection="1">
      <alignment horizontal="right" wrapText="1"/>
    </xf>
    <xf numFmtId="0" fontId="46" fillId="2" borderId="0" xfId="0" applyFont="1" applyFill="1" applyAlignment="1"/>
    <xf numFmtId="0" fontId="35" fillId="2" borderId="0" xfId="0" applyFont="1" applyFill="1" applyBorder="1" applyAlignment="1" applyProtection="1">
      <alignment vertical="top" wrapText="1"/>
    </xf>
    <xf numFmtId="0" fontId="35" fillId="2" borderId="0" xfId="0" applyFont="1" applyFill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Alignment="1">
      <alignment wrapText="1"/>
    </xf>
    <xf numFmtId="0" fontId="31" fillId="3" borderId="33" xfId="0" applyFont="1" applyFill="1" applyBorder="1" applyAlignment="1" applyProtection="1">
      <alignment horizontal="left" vertical="top"/>
      <protection locked="0"/>
    </xf>
    <xf numFmtId="0" fontId="46" fillId="3" borderId="39" xfId="0" applyFont="1" applyFill="1" applyBorder="1" applyAlignment="1" applyProtection="1">
      <alignment horizontal="left" vertical="top"/>
      <protection locked="0"/>
    </xf>
    <xf numFmtId="0" fontId="46" fillId="3" borderId="34" xfId="0" applyFont="1" applyFill="1" applyBorder="1" applyAlignment="1" applyProtection="1">
      <alignment horizontal="left" vertical="top"/>
      <protection locked="0"/>
    </xf>
    <xf numFmtId="0" fontId="31" fillId="3" borderId="35" xfId="0" applyFont="1" applyFill="1" applyBorder="1" applyAlignment="1" applyProtection="1">
      <alignment horizontal="left" vertical="top"/>
      <protection locked="0"/>
    </xf>
    <xf numFmtId="0" fontId="31" fillId="3" borderId="40" xfId="0" applyFont="1" applyFill="1" applyBorder="1" applyAlignment="1" applyProtection="1">
      <alignment horizontal="left" vertical="top"/>
      <protection locked="0"/>
    </xf>
    <xf numFmtId="0" fontId="31" fillId="3" borderId="36" xfId="0" applyFont="1" applyFill="1" applyBorder="1" applyAlignment="1" applyProtection="1">
      <alignment horizontal="left" vertical="top"/>
      <protection locked="0"/>
    </xf>
    <xf numFmtId="0" fontId="31" fillId="3" borderId="4" xfId="0" applyFont="1" applyFill="1" applyBorder="1" applyAlignment="1" applyProtection="1">
      <alignment horizontal="left" vertical="top"/>
      <protection locked="0"/>
    </xf>
    <xf numFmtId="0" fontId="31" fillId="3" borderId="6" xfId="0" applyFont="1" applyFill="1" applyBorder="1" applyAlignment="1" applyProtection="1">
      <alignment horizontal="left" vertical="top"/>
      <protection locked="0"/>
    </xf>
    <xf numFmtId="0" fontId="31" fillId="3" borderId="5" xfId="0" applyFont="1" applyFill="1" applyBorder="1" applyAlignment="1" applyProtection="1">
      <alignment horizontal="left" vertical="top"/>
      <protection locked="0"/>
    </xf>
    <xf numFmtId="0" fontId="31" fillId="3" borderId="3" xfId="0" applyFont="1" applyFill="1" applyBorder="1" applyAlignment="1" applyProtection="1">
      <alignment horizontal="right"/>
      <protection locked="0"/>
    </xf>
    <xf numFmtId="0" fontId="31" fillId="3" borderId="9" xfId="0" applyFont="1" applyFill="1" applyBorder="1" applyAlignment="1" applyProtection="1">
      <alignment horizontal="right"/>
      <protection locked="0"/>
    </xf>
    <xf numFmtId="0" fontId="8" fillId="5" borderId="0" xfId="1" applyFill="1" applyAlignment="1" applyProtection="1"/>
  </cellXfs>
  <cellStyles count="14">
    <cellStyle name="Hyperlink" xfId="1" builtinId="8"/>
    <cellStyle name="Komma" xfId="2" builtinId="3"/>
    <cellStyle name="Komma 2" xfId="8" xr:uid="{00000000-0005-0000-0000-000002000000}"/>
    <cellStyle name="Procent" xfId="3" builtinId="5"/>
    <cellStyle name="Procent 2" xfId="9" xr:uid="{00000000-0005-0000-0000-000004000000}"/>
    <cellStyle name="rf5" xfId="7" xr:uid="{00000000-0005-0000-0000-000005000000}"/>
    <cellStyle name="Standaard" xfId="0" builtinId="0"/>
    <cellStyle name="Standaard 2" xfId="5" xr:uid="{00000000-0005-0000-0000-000007000000}"/>
    <cellStyle name="Standaard 2 2" xfId="12" xr:uid="{00000000-0005-0000-0000-000008000000}"/>
    <cellStyle name="Standaard 2_3" xfId="11" xr:uid="{00000000-0005-0000-0000-000009000000}"/>
    <cellStyle name="Standaard 3" xfId="6" xr:uid="{00000000-0005-0000-0000-00000A000000}"/>
    <cellStyle name="Standaard_3" xfId="10" xr:uid="{00000000-0005-0000-0000-00000B000000}"/>
    <cellStyle name="Valuta" xfId="4" builtinId="4"/>
    <cellStyle name="Valuta 2" xfId="13" xr:uid="{00000000-0005-0000-0000-00000D000000}"/>
  </cellStyles>
  <dxfs count="41">
    <dxf>
      <font>
        <color auto="1"/>
      </font>
      <fill>
        <gradientFill>
          <stop position="0">
            <color rgb="FFD1D1FF"/>
          </stop>
          <stop position="1">
            <color rgb="FFFF0000"/>
          </stop>
        </gradientFill>
      </fill>
    </dxf>
    <dxf>
      <font>
        <color auto="1"/>
      </font>
      <fill>
        <gradientFill>
          <stop position="0">
            <color rgb="FFD1D1FF"/>
          </stop>
          <stop position="1">
            <color rgb="FFFF0000"/>
          </stop>
        </gradientFill>
      </fill>
    </dxf>
    <dxf>
      <font>
        <color auto="1"/>
      </font>
      <fill>
        <gradientFill>
          <stop position="0">
            <color rgb="FFD1D1FF"/>
          </stop>
          <stop position="1">
            <color rgb="FFFF0000"/>
          </stop>
        </gradientFill>
      </fill>
    </dxf>
    <dxf>
      <font>
        <color auto="1"/>
      </font>
      <fill>
        <gradientFill>
          <stop position="0">
            <color rgb="FFD1D1FF"/>
          </stop>
          <stop position="1">
            <color rgb="FFFF0000"/>
          </stop>
        </gradientFill>
      </fill>
    </dxf>
    <dxf>
      <fill>
        <gradientFill>
          <stop position="0">
            <color rgb="FFCCCCFF"/>
          </stop>
          <stop position="1">
            <color rgb="FFFF0000"/>
          </stop>
        </gradientFill>
      </fill>
    </dxf>
    <dxf>
      <fill>
        <gradientFill>
          <stop position="0">
            <color rgb="FFD1D1FF"/>
          </stop>
          <stop position="1">
            <color rgb="FFFF0000"/>
          </stop>
        </gradientFill>
      </fill>
    </dxf>
    <dxf>
      <fill>
        <gradientFill>
          <stop position="0">
            <color rgb="FFD1D1FF"/>
          </stop>
          <stop position="1">
            <color rgb="FFFF0000"/>
          </stop>
        </gradientFill>
      </fill>
    </dxf>
    <dxf>
      <fill>
        <gradientFill>
          <stop position="0">
            <color rgb="FFCCCCFF"/>
          </stop>
          <stop position="1">
            <color rgb="FFFF0000"/>
          </stop>
        </gradientFill>
      </fill>
    </dxf>
    <dxf>
      <fill>
        <gradientFill>
          <stop position="0">
            <color rgb="FFCCCCFF"/>
          </stop>
          <stop position="1">
            <color rgb="FFFF0000"/>
          </stop>
        </gradientFill>
      </fill>
    </dxf>
    <dxf>
      <fill>
        <gradientFill>
          <stop position="0">
            <color rgb="FFCCCCFF"/>
          </stop>
          <stop position="1">
            <color rgb="FFFF0000"/>
          </stop>
        </gradientFill>
      </fill>
    </dxf>
    <dxf>
      <fill>
        <gradientFill>
          <stop position="0">
            <color rgb="FFD1D1FF"/>
          </stop>
          <stop position="1">
            <color rgb="FFFF0000"/>
          </stop>
        </gradientFill>
      </fill>
    </dxf>
    <dxf>
      <fill>
        <gradientFill>
          <stop position="0">
            <color rgb="FFCCCCFF"/>
          </stop>
          <stop position="1">
            <color rgb="FFFF0000"/>
          </stop>
        </gradientFill>
      </fill>
    </dxf>
    <dxf>
      <fill>
        <gradientFill>
          <stop position="0">
            <color rgb="FFD1D1FF"/>
          </stop>
          <stop position="1">
            <color rgb="FFFF0000"/>
          </stop>
        </gradientFill>
      </fill>
    </dxf>
    <dxf>
      <fill>
        <gradientFill>
          <stop position="0">
            <color rgb="FFCCCCFF"/>
          </stop>
          <stop position="1">
            <color rgb="FFFF0000"/>
          </stop>
        </gradientFill>
      </fill>
    </dxf>
    <dxf>
      <fill>
        <gradientFill>
          <stop position="0">
            <color rgb="FFD1D1FF"/>
          </stop>
          <stop position="1">
            <color rgb="FFFF0000"/>
          </stop>
        </gradientFill>
      </fill>
    </dxf>
    <dxf>
      <fill>
        <gradientFill>
          <stop position="0">
            <color rgb="FFCCCCFF"/>
          </stop>
          <stop position="1">
            <color rgb="FFFF0000"/>
          </stop>
        </gradientFill>
      </fill>
    </dxf>
    <dxf>
      <fill>
        <gradientFill>
          <stop position="0">
            <color rgb="FFD1D1FF"/>
          </stop>
          <stop position="1">
            <color rgb="FFFF0000"/>
          </stop>
        </gradientFill>
      </fill>
    </dxf>
    <dxf>
      <fill>
        <gradientFill>
          <stop position="0">
            <color rgb="FFCCCCFF"/>
          </stop>
          <stop position="1">
            <color rgb="FFFF0000"/>
          </stop>
        </gradientFill>
      </fill>
    </dxf>
    <dxf>
      <font>
        <b/>
        <i val="0"/>
        <color rgb="FFFF0000"/>
      </font>
    </dxf>
    <dxf>
      <fill>
        <gradientFill>
          <stop position="0">
            <color rgb="FFCCCCFF"/>
          </stop>
          <stop position="1">
            <color rgb="FFFF0000"/>
          </stop>
        </gradientFill>
      </fill>
    </dxf>
    <dxf>
      <fill>
        <gradientFill>
          <stop position="0">
            <color rgb="FFCCCCFF"/>
          </stop>
          <stop position="1">
            <color rgb="FFFF0000"/>
          </stop>
        </gradientFill>
      </fill>
    </dxf>
    <dxf>
      <fill>
        <gradientFill>
          <stop position="0">
            <color rgb="FFD1D1FF"/>
          </stop>
          <stop position="1">
            <color rgb="FFFF0000"/>
          </stop>
        </gradientFill>
      </fill>
    </dxf>
    <dxf>
      <fill>
        <gradientFill>
          <stop position="0">
            <color rgb="FFD1D1FF"/>
          </stop>
          <stop position="1">
            <color rgb="FFFF0000"/>
          </stop>
        </gradientFill>
      </fill>
    </dxf>
    <dxf>
      <font>
        <b/>
        <i val="0"/>
        <color rgb="FFFF0000"/>
      </font>
    </dxf>
    <dxf>
      <font>
        <b/>
        <i val="0"/>
        <color rgb="FF00B050"/>
      </font>
      <fill>
        <patternFill>
          <bgColor rgb="FFE6E6E6"/>
        </patternFill>
      </fill>
    </dxf>
    <dxf>
      <font>
        <b/>
        <i val="0"/>
        <color rgb="FF00B050"/>
      </font>
      <fill>
        <patternFill patternType="solid">
          <bgColor rgb="FFE6E6E6"/>
        </patternFill>
      </fill>
    </dxf>
    <dxf>
      <font>
        <b/>
        <i val="0"/>
        <color rgb="FFFF0000"/>
      </font>
    </dxf>
    <dxf>
      <fill>
        <gradientFill>
          <stop position="0">
            <color rgb="FFD1D1FF"/>
          </stop>
          <stop position="1">
            <color rgb="FFFF0000"/>
          </stop>
        </gradientFill>
      </fill>
    </dxf>
    <dxf>
      <fill>
        <gradientFill>
          <stop position="0">
            <color rgb="FFD1D1FF"/>
          </stop>
          <stop position="1">
            <color rgb="FFFF0000"/>
          </stop>
        </gradientFill>
      </fill>
    </dxf>
    <dxf>
      <fill>
        <gradientFill>
          <stop position="0">
            <color rgb="FFD1D1FF"/>
          </stop>
          <stop position="1">
            <color rgb="FFFF0000"/>
          </stop>
        </gradientFill>
      </fill>
    </dxf>
    <dxf>
      <fill>
        <gradientFill>
          <stop position="0">
            <color rgb="FFD1D1FF"/>
          </stop>
          <stop position="1">
            <color rgb="FFFF0000"/>
          </stop>
        </gradientFill>
      </fill>
    </dxf>
    <dxf>
      <fill>
        <gradientFill>
          <stop position="0">
            <color rgb="FFD1D1FF"/>
          </stop>
          <stop position="1">
            <color rgb="FFFF0000"/>
          </stop>
        </gradientFill>
      </fill>
    </dxf>
    <dxf>
      <fill>
        <gradientFill>
          <stop position="0">
            <color rgb="FFD1D1FF"/>
          </stop>
          <stop position="1">
            <color rgb="FFFF0000"/>
          </stop>
        </gradientFill>
      </fill>
    </dxf>
    <dxf>
      <fill>
        <gradientFill>
          <stop position="0">
            <color rgb="FFD1D1FF"/>
          </stop>
          <stop position="1">
            <color rgb="FFFF0000"/>
          </stop>
        </gradientFill>
      </fill>
    </dxf>
    <dxf>
      <fill>
        <gradientFill>
          <stop position="0">
            <color rgb="FFD1D1FF"/>
          </stop>
          <stop position="1">
            <color rgb="FFFF0000"/>
          </stop>
        </gradientFill>
      </fill>
    </dxf>
    <dxf>
      <fill>
        <gradientFill>
          <stop position="0">
            <color rgb="FFD1D1FF"/>
          </stop>
          <stop position="1">
            <color rgb="FFFF0000"/>
          </stop>
        </gradientFill>
      </fill>
    </dxf>
    <dxf>
      <fill>
        <gradientFill>
          <stop position="0">
            <color rgb="FFD1D1FF"/>
          </stop>
          <stop position="1">
            <color rgb="FFFF0000"/>
          </stop>
        </gradientFill>
      </fill>
    </dxf>
    <dxf>
      <fill>
        <gradientFill>
          <stop position="0">
            <color rgb="FFD1D1FF"/>
          </stop>
          <stop position="1">
            <color rgb="FFFF0000"/>
          </stop>
        </gradientFill>
      </fill>
    </dxf>
    <dxf>
      <font>
        <color auto="1"/>
      </font>
      <fill>
        <gradientFill>
          <stop position="0">
            <color rgb="FFD1D1FF"/>
          </stop>
          <stop position="1">
            <color rgb="FFFF0000"/>
          </stop>
        </gradientFill>
      </fill>
    </dxf>
    <dxf>
      <font>
        <color auto="1"/>
      </font>
      <fill>
        <gradientFill>
          <stop position="0">
            <color rgb="FFD1D1FF"/>
          </stop>
          <stop position="1">
            <color rgb="FFFF0000"/>
          </stop>
        </gradientFill>
      </fill>
    </dxf>
    <dxf>
      <font>
        <color auto="1"/>
      </font>
      <fill>
        <gradientFill>
          <stop position="0">
            <color rgb="FFD1D1FF"/>
          </stop>
          <stop position="1">
            <color rgb="FFFF0000"/>
          </stop>
        </gradientFill>
      </fill>
    </dxf>
  </dxfs>
  <tableStyles count="0" defaultTableStyle="TableStyleMedium9" defaultPivotStyle="PivotStyleLight16"/>
  <colors>
    <mruColors>
      <color rgb="FFCCCCFF"/>
      <color rgb="FFE6E6E6"/>
      <color rgb="FFEEEEEE"/>
      <color rgb="FFDBDBDB"/>
      <color rgb="FF003366"/>
      <color rgb="FFCECEFF"/>
      <color rgb="FFD1D1FF"/>
      <color rgb="FFFF6600"/>
      <color rgb="FFBDD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4652014652014657E-2"/>
                  <c:y val="-0.150943396226415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3F-4720-9AF9-6FEAEE6726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'10'!$C$10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3F-4720-9AF9-6FEAEE672609}"/>
            </c:ext>
          </c:extLst>
        </c:ser>
        <c:ser>
          <c:idx val="1"/>
          <c:order val="1"/>
          <c:spPr>
            <a:solidFill>
              <a:srgbClr val="FF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'10'!$J$18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3F-4720-9AF9-6FEAEE672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389568"/>
        <c:axId val="93391104"/>
      </c:barChart>
      <c:catAx>
        <c:axId val="93389568"/>
        <c:scaling>
          <c:orientation val="minMax"/>
        </c:scaling>
        <c:delete val="1"/>
        <c:axPos val="l"/>
        <c:majorTickMark val="none"/>
        <c:minorTickMark val="none"/>
        <c:tickLblPos val="nextTo"/>
        <c:crossAx val="93391104"/>
        <c:crosses val="autoZero"/>
        <c:auto val="1"/>
        <c:lblAlgn val="ctr"/>
        <c:lblOffset val="100"/>
        <c:noMultiLvlLbl val="0"/>
      </c:catAx>
      <c:valAx>
        <c:axId val="93391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3389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42480067350074E-2"/>
          <c:y val="0.2091450270843804"/>
          <c:w val="0.93888888888888888"/>
          <c:h val="0.76606481481481481"/>
        </c:manualLayout>
      </c:layout>
      <c:barChart>
        <c:barDir val="bar"/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064448"/>
        <c:axId val="95058560"/>
      </c:barChart>
      <c:valAx>
        <c:axId val="9505856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95064448"/>
        <c:crosses val="autoZero"/>
        <c:crossBetween val="between"/>
      </c:valAx>
      <c:catAx>
        <c:axId val="95064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5058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4652014652014657E-2"/>
                  <c:y val="-0.150943396226415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A6-43C0-8C15-F443B5B8BC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'10'!$C$10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A6-43C0-8C15-F443B5B8BCCB}"/>
            </c:ext>
          </c:extLst>
        </c:ser>
        <c:ser>
          <c:idx val="1"/>
          <c:order val="1"/>
          <c:spPr>
            <a:solidFill>
              <a:srgbClr val="FF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'10'!$J$18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A6-43C0-8C15-F443B5B8B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236480"/>
        <c:axId val="95238016"/>
      </c:barChart>
      <c:catAx>
        <c:axId val="95236480"/>
        <c:scaling>
          <c:orientation val="minMax"/>
        </c:scaling>
        <c:delete val="1"/>
        <c:axPos val="l"/>
        <c:majorTickMark val="none"/>
        <c:minorTickMark val="none"/>
        <c:tickLblPos val="nextTo"/>
        <c:crossAx val="95238016"/>
        <c:crosses val="autoZero"/>
        <c:auto val="1"/>
        <c:lblAlgn val="ctr"/>
        <c:lblOffset val="100"/>
        <c:noMultiLvlLbl val="0"/>
      </c:catAx>
      <c:valAx>
        <c:axId val="95238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236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://www.fullfinance.nl/" TargetMode="External"/><Relationship Id="rId7" Type="http://schemas.openxmlformats.org/officeDocument/2006/relationships/hyperlink" Target="#'1'!F3"/><Relationship Id="rId2" Type="http://schemas.openxmlformats.org/officeDocument/2006/relationships/image" Target="../media/image1.emf"/><Relationship Id="rId1" Type="http://schemas.openxmlformats.org/officeDocument/2006/relationships/hyperlink" Target="http://www.auxiliumadviesgroep.nl/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://www.novak.nl/" TargetMode="External"/><Relationship Id="rId4" Type="http://schemas.openxmlformats.org/officeDocument/2006/relationships/image" Target="../media/image2.jpeg"/><Relationship Id="rId9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#start!E10"/><Relationship Id="rId3" Type="http://schemas.openxmlformats.org/officeDocument/2006/relationships/hyperlink" Target="http://www.novak.nl/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2.jpeg"/><Relationship Id="rId1" Type="http://schemas.openxmlformats.org/officeDocument/2006/relationships/hyperlink" Target="http://www.fullfinance.nl/" TargetMode="External"/><Relationship Id="rId6" Type="http://schemas.openxmlformats.org/officeDocument/2006/relationships/hyperlink" Target="#'8'!E4"/><Relationship Id="rId5" Type="http://schemas.openxmlformats.org/officeDocument/2006/relationships/chart" Target="../charts/chart3.xml"/><Relationship Id="rId10" Type="http://schemas.openxmlformats.org/officeDocument/2006/relationships/image" Target="../media/image7.png"/><Relationship Id="rId4" Type="http://schemas.openxmlformats.org/officeDocument/2006/relationships/image" Target="../media/image3.png"/><Relationship Id="rId9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start!E10"/><Relationship Id="rId2" Type="http://schemas.openxmlformats.org/officeDocument/2006/relationships/image" Target="../media/image4.png"/><Relationship Id="rId1" Type="http://schemas.openxmlformats.org/officeDocument/2006/relationships/hyperlink" Target="#'2'!F4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1'!F3"/><Relationship Id="rId2" Type="http://schemas.openxmlformats.org/officeDocument/2006/relationships/image" Target="../media/image4.png"/><Relationship Id="rId1" Type="http://schemas.openxmlformats.org/officeDocument/2006/relationships/hyperlink" Target="#'3'!F3"/><Relationship Id="rId4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2'!F4"/><Relationship Id="rId2" Type="http://schemas.openxmlformats.org/officeDocument/2006/relationships/image" Target="../media/image4.png"/><Relationship Id="rId1" Type="http://schemas.openxmlformats.org/officeDocument/2006/relationships/hyperlink" Target="#'4'!E3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3'!F3"/><Relationship Id="rId2" Type="http://schemas.openxmlformats.org/officeDocument/2006/relationships/image" Target="../media/image4.png"/><Relationship Id="rId1" Type="http://schemas.openxmlformats.org/officeDocument/2006/relationships/hyperlink" Target="#'5'!F4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4'!E3"/><Relationship Id="rId2" Type="http://schemas.openxmlformats.org/officeDocument/2006/relationships/image" Target="../media/image4.png"/><Relationship Id="rId1" Type="http://schemas.openxmlformats.org/officeDocument/2006/relationships/hyperlink" Target="#'6'!F4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5'!F4"/><Relationship Id="rId2" Type="http://schemas.openxmlformats.org/officeDocument/2006/relationships/image" Target="../media/image4.png"/><Relationship Id="rId1" Type="http://schemas.openxmlformats.org/officeDocument/2006/relationships/hyperlink" Target="#'7'!F3"/><Relationship Id="rId4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6'!F4"/><Relationship Id="rId2" Type="http://schemas.openxmlformats.org/officeDocument/2006/relationships/image" Target="../media/image4.png"/><Relationship Id="rId1" Type="http://schemas.openxmlformats.org/officeDocument/2006/relationships/hyperlink" Target="#'8'!E4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7'!F3"/><Relationship Id="rId2" Type="http://schemas.openxmlformats.org/officeDocument/2006/relationships/image" Target="../media/image4.png"/><Relationship Id="rId1" Type="http://schemas.openxmlformats.org/officeDocument/2006/relationships/hyperlink" Target="#eind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16</xdr:row>
      <xdr:rowOff>238294</xdr:rowOff>
    </xdr:from>
    <xdr:to>
      <xdr:col>3</xdr:col>
      <xdr:colOff>1215065</xdr:colOff>
      <xdr:row>19</xdr:row>
      <xdr:rowOff>0</xdr:rowOff>
    </xdr:to>
    <xdr:pic>
      <xdr:nvPicPr>
        <xdr:cNvPr id="7" name="Afbeelding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2590969"/>
          <a:ext cx="1005515" cy="5237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</xdr:colOff>
      <xdr:row>17</xdr:row>
      <xdr:rowOff>111820</xdr:rowOff>
    </xdr:from>
    <xdr:to>
      <xdr:col>3</xdr:col>
      <xdr:colOff>51514</xdr:colOff>
      <xdr:row>19</xdr:row>
      <xdr:rowOff>66675</xdr:rowOff>
    </xdr:to>
    <xdr:pic>
      <xdr:nvPicPr>
        <xdr:cNvPr id="8" name="Afbeelding 7" descr="FullFinance | dienstverlener voor de accountancymark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2845495"/>
          <a:ext cx="1423114" cy="335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1323975</xdr:colOff>
      <xdr:row>17</xdr:row>
      <xdr:rowOff>97448</xdr:rowOff>
    </xdr:from>
    <xdr:to>
      <xdr:col>3</xdr:col>
      <xdr:colOff>2286000</xdr:colOff>
      <xdr:row>19</xdr:row>
      <xdr:rowOff>30956</xdr:rowOff>
    </xdr:to>
    <xdr:pic>
      <xdr:nvPicPr>
        <xdr:cNvPr id="5" name="novakLogo" descr="http://www.novak.nl/images/novakLogo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2831123"/>
          <a:ext cx="962025" cy="314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1215118</xdr:colOff>
      <xdr:row>0</xdr:row>
      <xdr:rowOff>213239</xdr:rowOff>
    </xdr:from>
    <xdr:to>
      <xdr:col>8</xdr:col>
      <xdr:colOff>1590674</xdr:colOff>
      <xdr:row>0</xdr:row>
      <xdr:rowOff>552451</xdr:rowOff>
    </xdr:to>
    <xdr:pic>
      <xdr:nvPicPr>
        <xdr:cNvPr id="14" name="Afbeelding 13" descr="Start" title="Start">
          <a:hlinkClick xmlns:r="http://schemas.openxmlformats.org/officeDocument/2006/relationships" r:id="rId7" tooltip="Start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0343" y="213239"/>
          <a:ext cx="375556" cy="339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oneCellAnchor>
    <xdr:from>
      <xdr:col>9</xdr:col>
      <xdr:colOff>0</xdr:colOff>
      <xdr:row>18</xdr:row>
      <xdr:rowOff>0</xdr:rowOff>
    </xdr:from>
    <xdr:ext cx="304800" cy="304800"/>
    <xdr:sp macro="" textlink="">
      <xdr:nvSpPr>
        <xdr:cNvPr id="15" name="AutoShape 2" descr="Afbeeldingsresultaat voor button play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7867650" y="304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18</xdr:row>
      <xdr:rowOff>0</xdr:rowOff>
    </xdr:from>
    <xdr:ext cx="304800" cy="304800"/>
    <xdr:sp macro="" textlink="">
      <xdr:nvSpPr>
        <xdr:cNvPr id="16" name="AutoShape 2" descr="Afbeeldingsresultaat voor button play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7867650" y="304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4</xdr:col>
      <xdr:colOff>390525</xdr:colOff>
      <xdr:row>0</xdr:row>
      <xdr:rowOff>609600</xdr:rowOff>
    </xdr:from>
    <xdr:to>
      <xdr:col>6</xdr:col>
      <xdr:colOff>104775</xdr:colOff>
      <xdr:row>0</xdr:row>
      <xdr:rowOff>1114425</xdr:rowOff>
    </xdr:to>
    <xdr:graphicFrame macro="">
      <xdr:nvGraphicFramePr>
        <xdr:cNvPr id="11" name="Grafie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12</xdr:row>
      <xdr:rowOff>111651</xdr:rowOff>
    </xdr:from>
    <xdr:to>
      <xdr:col>1</xdr:col>
      <xdr:colOff>1451689</xdr:colOff>
      <xdr:row>14</xdr:row>
      <xdr:rowOff>66506</xdr:rowOff>
    </xdr:to>
    <xdr:pic>
      <xdr:nvPicPr>
        <xdr:cNvPr id="13" name="Afbeelding 12" descr="FullFinance | dienstverlener voor de accountancymark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2845326"/>
          <a:ext cx="1423114" cy="335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2676525</xdr:colOff>
      <xdr:row>12</xdr:row>
      <xdr:rowOff>135379</xdr:rowOff>
    </xdr:from>
    <xdr:to>
      <xdr:col>2</xdr:col>
      <xdr:colOff>209550</xdr:colOff>
      <xdr:row>14</xdr:row>
      <xdr:rowOff>68887</xdr:rowOff>
    </xdr:to>
    <xdr:pic>
      <xdr:nvPicPr>
        <xdr:cNvPr id="14" name="novakLogo" descr="http://www.novak.nl/images/novakLogo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2869054"/>
          <a:ext cx="962025" cy="314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390525</xdr:colOff>
      <xdr:row>0</xdr:row>
      <xdr:rowOff>609600</xdr:rowOff>
    </xdr:from>
    <xdr:to>
      <xdr:col>6</xdr:col>
      <xdr:colOff>104775</xdr:colOff>
      <xdr:row>0</xdr:row>
      <xdr:rowOff>1114425</xdr:rowOff>
    </xdr:to>
    <xdr:graphicFrame macro="">
      <xdr:nvGraphicFramePr>
        <xdr:cNvPr id="18" name="Grafiek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104775</xdr:colOff>
      <xdr:row>0</xdr:row>
      <xdr:rowOff>190500</xdr:rowOff>
    </xdr:from>
    <xdr:to>
      <xdr:col>5</xdr:col>
      <xdr:colOff>480331</xdr:colOff>
      <xdr:row>0</xdr:row>
      <xdr:rowOff>529712</xdr:rowOff>
    </xdr:to>
    <xdr:pic>
      <xdr:nvPicPr>
        <xdr:cNvPr id="19" name="Afbeelding 18" descr="http://www.clker.com/cliparts/Z/C/1/n/M/2/youtube-style-play-button-hi.png">
          <a:hlinkClick xmlns:r="http://schemas.openxmlformats.org/officeDocument/2006/relationships" r:id="rId6" tooltip="vorige vraag"/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8829675" y="190500"/>
          <a:ext cx="375556" cy="339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438150</xdr:colOff>
      <xdr:row>0</xdr:row>
      <xdr:rowOff>190297</xdr:rowOff>
    </xdr:from>
    <xdr:to>
      <xdr:col>5</xdr:col>
      <xdr:colOff>83319</xdr:colOff>
      <xdr:row>0</xdr:row>
      <xdr:rowOff>529712</xdr:rowOff>
    </xdr:to>
    <xdr:grpSp>
      <xdr:nvGrpSpPr>
        <xdr:cNvPr id="20" name="Groep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GrpSpPr/>
      </xdr:nvGrpSpPr>
      <xdr:grpSpPr>
        <a:xfrm>
          <a:off x="7800975" y="190297"/>
          <a:ext cx="492894" cy="339415"/>
          <a:chOff x="4095750" y="2352472"/>
          <a:chExt cx="492894" cy="339415"/>
        </a:xfrm>
      </xdr:grpSpPr>
      <xdr:pic>
        <xdr:nvPicPr>
          <xdr:cNvPr id="21" name="Afbeelding 20" descr="http://www.clker.com/cliparts/Z/C/1/n/M/2/youtube-style-play-button-hi.png">
            <a:hlinkClick xmlns:r="http://schemas.openxmlformats.org/officeDocument/2006/relationships" r:id="rId8" tooltip="terug naar start"/>
            <a:extLst>
              <a:ext uri="{FF2B5EF4-FFF2-40B4-BE49-F238E27FC236}">
                <a16:creationId xmlns:a16="http://schemas.microsoft.com/office/drawing/2014/main" id="{00000000-0008-0000-0900-000015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5245"/>
          <a:stretch/>
        </xdr:blipFill>
        <xdr:spPr bwMode="auto">
          <a:xfrm rot="10800000">
            <a:off x="4095750" y="2352675"/>
            <a:ext cx="243192" cy="33921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Afbeelding 21" descr="http://www.clker.com/cliparts/Z/C/1/n/M/2/youtube-style-play-button-hi.png">
            <a:hlinkClick xmlns:r="http://schemas.openxmlformats.org/officeDocument/2006/relationships" r:id="rId8" tooltip="terug naar start"/>
            <a:extLst>
              <a:ext uri="{FF2B5EF4-FFF2-40B4-BE49-F238E27FC236}">
                <a16:creationId xmlns:a16="http://schemas.microsoft.com/office/drawing/2014/main" id="{00000000-0008-0000-0900-000016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" r="33510"/>
          <a:stretch/>
        </xdr:blipFill>
        <xdr:spPr bwMode="auto">
          <a:xfrm rot="10800000">
            <a:off x="4338941" y="2352472"/>
            <a:ext cx="249703" cy="33921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</xdr:col>
      <xdr:colOff>1600200</xdr:colOff>
      <xdr:row>11</xdr:row>
      <xdr:rowOff>32822</xdr:rowOff>
    </xdr:from>
    <xdr:to>
      <xdr:col>1</xdr:col>
      <xdr:colOff>2781300</xdr:colOff>
      <xdr:row>14</xdr:row>
      <xdr:rowOff>85725</xdr:rowOff>
    </xdr:to>
    <xdr:pic>
      <xdr:nvPicPr>
        <xdr:cNvPr id="10" name="Afbeelding 9" descr="Auxilium Adviesgroep b.v.">
          <a:extLst>
            <a:ext uri="{FF2B5EF4-FFF2-40B4-BE49-F238E27FC236}">
              <a16:creationId xmlns:a16="http://schemas.microsoft.com/office/drawing/2014/main" id="{7B253965-D4B6-4D13-BF15-2F1EDDCAC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2575997"/>
          <a:ext cx="1181100" cy="6244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0</xdr:row>
      <xdr:rowOff>190500</xdr:rowOff>
    </xdr:from>
    <xdr:to>
      <xdr:col>5</xdr:col>
      <xdr:colOff>928006</xdr:colOff>
      <xdr:row>0</xdr:row>
      <xdr:rowOff>529712</xdr:rowOff>
    </xdr:to>
    <xdr:pic>
      <xdr:nvPicPr>
        <xdr:cNvPr id="11" name="Afbeelding 10" descr="http://www.clker.com/cliparts/Z/C/1/n/M/2/youtube-style-play-button-hi.png">
          <a:hlinkClick xmlns:r="http://schemas.openxmlformats.org/officeDocument/2006/relationships" r:id="rId1" tooltip="volgende vraag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190500"/>
          <a:ext cx="375556" cy="339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133350</xdr:colOff>
      <xdr:row>0</xdr:row>
      <xdr:rowOff>190500</xdr:rowOff>
    </xdr:from>
    <xdr:to>
      <xdr:col>5</xdr:col>
      <xdr:colOff>508906</xdr:colOff>
      <xdr:row>0</xdr:row>
      <xdr:rowOff>529712</xdr:rowOff>
    </xdr:to>
    <xdr:pic>
      <xdr:nvPicPr>
        <xdr:cNvPr id="5" name="Afbeelding 4" descr="http://www.clker.com/cliparts/Z/C/1/n/M/2/youtube-style-play-button-hi.png">
          <a:hlinkClick xmlns:r="http://schemas.openxmlformats.org/officeDocument/2006/relationships" r:id="rId3" tooltip="naar start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8343900" y="190500"/>
          <a:ext cx="375556" cy="339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537127</xdr:colOff>
      <xdr:row>0</xdr:row>
      <xdr:rowOff>161925</xdr:rowOff>
    </xdr:from>
    <xdr:to>
      <xdr:col>5</xdr:col>
      <xdr:colOff>912683</xdr:colOff>
      <xdr:row>0</xdr:row>
      <xdr:rowOff>501137</xdr:rowOff>
    </xdr:to>
    <xdr:pic>
      <xdr:nvPicPr>
        <xdr:cNvPr id="5" name="Afbeelding 4" descr="http://www.clker.com/cliparts/Z/C/1/n/M/2/youtube-style-play-button-hi.png">
          <a:hlinkClick xmlns:r="http://schemas.openxmlformats.org/officeDocument/2006/relationships" r:id="rId1" tooltip="volgende vraag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7677" y="161925"/>
          <a:ext cx="375556" cy="339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108502</xdr:colOff>
      <xdr:row>0</xdr:row>
      <xdr:rowOff>161925</xdr:rowOff>
    </xdr:from>
    <xdr:to>
      <xdr:col>5</xdr:col>
      <xdr:colOff>484058</xdr:colOff>
      <xdr:row>0</xdr:row>
      <xdr:rowOff>501137</xdr:rowOff>
    </xdr:to>
    <xdr:pic>
      <xdr:nvPicPr>
        <xdr:cNvPr id="6" name="Afbeelding 5" descr="http://www.clker.com/cliparts/Z/C/1/n/M/2/youtube-style-play-button-hi.png">
          <a:hlinkClick xmlns:r="http://schemas.openxmlformats.org/officeDocument/2006/relationships" r:id="rId3" tooltip="vorige vraag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8319052" y="161925"/>
          <a:ext cx="375556" cy="339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2409825</xdr:colOff>
      <xdr:row>17</xdr:row>
      <xdr:rowOff>19050</xdr:rowOff>
    </xdr:from>
    <xdr:to>
      <xdr:col>4</xdr:col>
      <xdr:colOff>685800</xdr:colOff>
      <xdr:row>20</xdr:row>
      <xdr:rowOff>66675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542925</xdr:colOff>
      <xdr:row>0</xdr:row>
      <xdr:rowOff>190500</xdr:rowOff>
    </xdr:from>
    <xdr:to>
      <xdr:col>5</xdr:col>
      <xdr:colOff>918481</xdr:colOff>
      <xdr:row>0</xdr:row>
      <xdr:rowOff>529712</xdr:rowOff>
    </xdr:to>
    <xdr:pic>
      <xdr:nvPicPr>
        <xdr:cNvPr id="7" name="Afbeelding 6" descr="http://www.clker.com/cliparts/Z/C/1/n/M/2/youtube-style-play-button-hi.png">
          <a:hlinkClick xmlns:r="http://schemas.openxmlformats.org/officeDocument/2006/relationships" r:id="rId1" tooltip="volgende vraag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190500"/>
          <a:ext cx="375556" cy="339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114300</xdr:colOff>
      <xdr:row>0</xdr:row>
      <xdr:rowOff>190500</xdr:rowOff>
    </xdr:from>
    <xdr:to>
      <xdr:col>5</xdr:col>
      <xdr:colOff>489856</xdr:colOff>
      <xdr:row>0</xdr:row>
      <xdr:rowOff>529712</xdr:rowOff>
    </xdr:to>
    <xdr:pic>
      <xdr:nvPicPr>
        <xdr:cNvPr id="8" name="Afbeelding 7" descr="http://www.clker.com/cliparts/Z/C/1/n/M/2/youtube-style-play-button-hi.png">
          <a:hlinkClick xmlns:r="http://schemas.openxmlformats.org/officeDocument/2006/relationships" r:id="rId3" tooltip="vorige vraag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8324850" y="190500"/>
          <a:ext cx="375556" cy="339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540026</xdr:colOff>
      <xdr:row>0</xdr:row>
      <xdr:rowOff>190500</xdr:rowOff>
    </xdr:from>
    <xdr:to>
      <xdr:col>5</xdr:col>
      <xdr:colOff>915582</xdr:colOff>
      <xdr:row>0</xdr:row>
      <xdr:rowOff>531783</xdr:rowOff>
    </xdr:to>
    <xdr:pic>
      <xdr:nvPicPr>
        <xdr:cNvPr id="4" name="Afbeelding 3" descr="http://www.clker.com/cliparts/Z/C/1/n/M/2/youtube-style-play-button-hi.png">
          <a:hlinkClick xmlns:r="http://schemas.openxmlformats.org/officeDocument/2006/relationships" r:id="rId1" tooltip="volgende vraag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0576" y="190500"/>
          <a:ext cx="375556" cy="341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133350</xdr:colOff>
      <xdr:row>0</xdr:row>
      <xdr:rowOff>190500</xdr:rowOff>
    </xdr:from>
    <xdr:to>
      <xdr:col>5</xdr:col>
      <xdr:colOff>511805</xdr:colOff>
      <xdr:row>0</xdr:row>
      <xdr:rowOff>531783</xdr:rowOff>
    </xdr:to>
    <xdr:pic>
      <xdr:nvPicPr>
        <xdr:cNvPr id="5" name="Afbeelding 4" descr="http://www.clker.com/cliparts/Z/C/1/n/M/2/youtube-style-play-button-hi.png">
          <a:hlinkClick xmlns:r="http://schemas.openxmlformats.org/officeDocument/2006/relationships" r:id="rId3" tooltip="vorige vraag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8343900" y="190500"/>
          <a:ext cx="378455" cy="341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2362200</xdr:colOff>
      <xdr:row>32</xdr:row>
      <xdr:rowOff>0</xdr:rowOff>
    </xdr:from>
    <xdr:to>
      <xdr:col>26</xdr:col>
      <xdr:colOff>3276600</xdr:colOff>
      <xdr:row>32</xdr:row>
      <xdr:rowOff>95250</xdr:rowOff>
    </xdr:to>
    <xdr:sp macro="" textlink="">
      <xdr:nvSpPr>
        <xdr:cNvPr id="3" name="Afgeronde rechthoe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6773525" y="5981700"/>
          <a:ext cx="914400" cy="285750"/>
        </a:xfrm>
        <a:prstGeom prst="roundRect">
          <a:avLst/>
        </a:prstGeom>
        <a:gradFill flip="none" rotWithShape="1">
          <a:gsLst>
            <a:gs pos="0">
              <a:schemeClr val="accent6">
                <a:lumMod val="75000"/>
              </a:schemeClr>
            </a:gs>
            <a:gs pos="46000">
              <a:schemeClr val="accent6">
                <a:lumMod val="95000"/>
                <a:lumOff val="5000"/>
              </a:schemeClr>
            </a:gs>
            <a:gs pos="100000">
              <a:schemeClr val="accent6">
                <a:lumMod val="60000"/>
              </a:schemeClr>
            </a:gs>
          </a:gsLst>
          <a:path path="circle">
            <a:fillToRect l="50000" t="130000" r="50000" b="-30000"/>
          </a:path>
          <a:tileRect/>
        </a:gra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nl-NL" sz="1100" b="1">
              <a:latin typeface="Arial Black" panose="020B0A04020102020204" pitchFamily="34" charset="0"/>
            </a:rPr>
            <a:t>Verder &gt;</a:t>
          </a:r>
        </a:p>
      </xdr:txBody>
    </xdr:sp>
    <xdr:clientData/>
  </xdr:twoCellAnchor>
  <xdr:twoCellAnchor editAs="oneCell">
    <xdr:from>
      <xdr:col>5</xdr:col>
      <xdr:colOff>542925</xdr:colOff>
      <xdr:row>0</xdr:row>
      <xdr:rowOff>190500</xdr:rowOff>
    </xdr:from>
    <xdr:to>
      <xdr:col>5</xdr:col>
      <xdr:colOff>918481</xdr:colOff>
      <xdr:row>0</xdr:row>
      <xdr:rowOff>529712</xdr:rowOff>
    </xdr:to>
    <xdr:pic>
      <xdr:nvPicPr>
        <xdr:cNvPr id="5" name="Afbeelding 4" descr="http://www.clker.com/cliparts/Z/C/1/n/M/2/youtube-style-play-button-hi.png">
          <a:hlinkClick xmlns:r="http://schemas.openxmlformats.org/officeDocument/2006/relationships" r:id="rId1" tooltip="volgende vraag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190500"/>
          <a:ext cx="375556" cy="339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114300</xdr:colOff>
      <xdr:row>0</xdr:row>
      <xdr:rowOff>190500</xdr:rowOff>
    </xdr:from>
    <xdr:to>
      <xdr:col>5</xdr:col>
      <xdr:colOff>489856</xdr:colOff>
      <xdr:row>0</xdr:row>
      <xdr:rowOff>529712</xdr:rowOff>
    </xdr:to>
    <xdr:pic>
      <xdr:nvPicPr>
        <xdr:cNvPr id="6" name="Afbeelding 5" descr="http://www.clker.com/cliparts/Z/C/1/n/M/2/youtube-style-play-button-hi.png">
          <a:hlinkClick xmlns:r="http://schemas.openxmlformats.org/officeDocument/2006/relationships" r:id="rId3" tooltip="vorige vraag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8324850" y="190500"/>
          <a:ext cx="375556" cy="339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18</xdr:row>
      <xdr:rowOff>76200</xdr:rowOff>
    </xdr:to>
    <xdr:sp macro="" textlink="">
      <xdr:nvSpPr>
        <xdr:cNvPr id="40968" name="AutoShape 8" descr="http://www.larramendi-ikastola.eus/sites/default/files/ikonoak/beltzak/informazioa.svg">
          <a:extLst>
            <a:ext uri="{FF2B5EF4-FFF2-40B4-BE49-F238E27FC236}">
              <a16:creationId xmlns:a16="http://schemas.microsoft.com/office/drawing/2014/main" id="{00000000-0008-0000-0500-000008A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4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1092476</xdr:colOff>
      <xdr:row>0</xdr:row>
      <xdr:rowOff>180975</xdr:rowOff>
    </xdr:from>
    <xdr:to>
      <xdr:col>5</xdr:col>
      <xdr:colOff>1468032</xdr:colOff>
      <xdr:row>0</xdr:row>
      <xdr:rowOff>522258</xdr:rowOff>
    </xdr:to>
    <xdr:pic>
      <xdr:nvPicPr>
        <xdr:cNvPr id="2" name="Afbeelding 1" descr="http://www.clker.com/cliparts/Z/C/1/n/M/2/youtube-style-play-button-hi.png">
          <a:hlinkClick xmlns:r="http://schemas.openxmlformats.org/officeDocument/2006/relationships" r:id="rId1" tooltip="volgende vraag"/>
          <a:extLst>
            <a:ext uri="{FF2B5EF4-FFF2-40B4-BE49-F238E27FC236}">
              <a16:creationId xmlns:a16="http://schemas.microsoft.com/office/drawing/2014/main" id="{93618CCB-8621-4794-B4A1-9AD06D9F2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1051" y="180975"/>
          <a:ext cx="375556" cy="341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666750</xdr:colOff>
      <xdr:row>0</xdr:row>
      <xdr:rowOff>171450</xdr:rowOff>
    </xdr:from>
    <xdr:to>
      <xdr:col>5</xdr:col>
      <xdr:colOff>1045205</xdr:colOff>
      <xdr:row>0</xdr:row>
      <xdr:rowOff>512733</xdr:rowOff>
    </xdr:to>
    <xdr:pic>
      <xdr:nvPicPr>
        <xdr:cNvPr id="3" name="Afbeelding 2" descr="http://www.clker.com/cliparts/Z/C/1/n/M/2/youtube-style-play-button-hi.png">
          <a:hlinkClick xmlns:r="http://schemas.openxmlformats.org/officeDocument/2006/relationships" r:id="rId3" tooltip="vorige vraag"/>
          <a:extLst>
            <a:ext uri="{FF2B5EF4-FFF2-40B4-BE49-F238E27FC236}">
              <a16:creationId xmlns:a16="http://schemas.microsoft.com/office/drawing/2014/main" id="{295CAD1A-5F55-4F8C-AAE1-3AC67C813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8315325" y="171450"/>
          <a:ext cx="378455" cy="341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542925</xdr:colOff>
      <xdr:row>0</xdr:row>
      <xdr:rowOff>190500</xdr:rowOff>
    </xdr:from>
    <xdr:to>
      <xdr:col>5</xdr:col>
      <xdr:colOff>918481</xdr:colOff>
      <xdr:row>0</xdr:row>
      <xdr:rowOff>529712</xdr:rowOff>
    </xdr:to>
    <xdr:pic>
      <xdr:nvPicPr>
        <xdr:cNvPr id="5" name="Afbeelding 4" descr="http://www.clker.com/cliparts/Z/C/1/n/M/2/youtube-style-play-button-hi.png">
          <a:hlinkClick xmlns:r="http://schemas.openxmlformats.org/officeDocument/2006/relationships" r:id="rId1" tooltip="volgende vraag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190500"/>
          <a:ext cx="375556" cy="339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133350</xdr:colOff>
      <xdr:row>0</xdr:row>
      <xdr:rowOff>180975</xdr:rowOff>
    </xdr:from>
    <xdr:to>
      <xdr:col>5</xdr:col>
      <xdr:colOff>508906</xdr:colOff>
      <xdr:row>0</xdr:row>
      <xdr:rowOff>520187</xdr:rowOff>
    </xdr:to>
    <xdr:pic>
      <xdr:nvPicPr>
        <xdr:cNvPr id="6" name="Afbeelding 5" descr="http://www.clker.com/cliparts/Z/C/1/n/M/2/youtube-style-play-button-hi.png">
          <a:hlinkClick xmlns:r="http://schemas.openxmlformats.org/officeDocument/2006/relationships" r:id="rId3" tooltip="vorige vraag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8343900" y="180975"/>
          <a:ext cx="375556" cy="339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542925</xdr:colOff>
      <xdr:row>0</xdr:row>
      <xdr:rowOff>190500</xdr:rowOff>
    </xdr:from>
    <xdr:to>
      <xdr:col>5</xdr:col>
      <xdr:colOff>918481</xdr:colOff>
      <xdr:row>0</xdr:row>
      <xdr:rowOff>529712</xdr:rowOff>
    </xdr:to>
    <xdr:pic>
      <xdr:nvPicPr>
        <xdr:cNvPr id="5" name="Afbeelding 4" descr="http://www.clker.com/cliparts/Z/C/1/n/M/2/youtube-style-play-button-hi.png">
          <a:hlinkClick xmlns:r="http://schemas.openxmlformats.org/officeDocument/2006/relationships" r:id="rId1" tooltip="volgende vraag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190500"/>
          <a:ext cx="375556" cy="339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114300</xdr:colOff>
      <xdr:row>0</xdr:row>
      <xdr:rowOff>190500</xdr:rowOff>
    </xdr:from>
    <xdr:to>
      <xdr:col>5</xdr:col>
      <xdr:colOff>489856</xdr:colOff>
      <xdr:row>0</xdr:row>
      <xdr:rowOff>529712</xdr:rowOff>
    </xdr:to>
    <xdr:pic>
      <xdr:nvPicPr>
        <xdr:cNvPr id="6" name="Afbeelding 5" descr="http://www.clker.com/cliparts/Z/C/1/n/M/2/youtube-style-play-button-hi.png">
          <a:hlinkClick xmlns:r="http://schemas.openxmlformats.org/officeDocument/2006/relationships" r:id="rId3" tooltip="vorige vraag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8324850" y="190500"/>
          <a:ext cx="375556" cy="339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s/M&amp;O/Benchmark/2014/Enquetes/5008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leesbestand Hennie"/>
      <sheetName val="Inleesbestand (Arjen)"/>
      <sheetName val="start"/>
      <sheetName val="1"/>
      <sheetName val="2"/>
      <sheetName val="3"/>
      <sheetName val="4"/>
      <sheetName val="5"/>
      <sheetName val="6"/>
      <sheetName val="7"/>
      <sheetName val="8"/>
      <sheetName val="9"/>
      <sheetName val="einde"/>
      <sheetName val="berekening normale man.fee"/>
      <sheetName val="500820"/>
    </sheetNames>
    <sheetDataSet>
      <sheetData sheetId="0"/>
      <sheetData sheetId="1"/>
      <sheetData sheetId="2">
        <row r="16">
          <cell r="C16" t="str">
            <v>Kantoornaam</v>
          </cell>
        </row>
        <row r="19">
          <cell r="G19">
            <v>500820</v>
          </cell>
        </row>
      </sheetData>
      <sheetData sheetId="3">
        <row r="1">
          <cell r="B1" t="str">
            <v>Winst-en-verliesrekening (in euro's)</v>
          </cell>
        </row>
      </sheetData>
      <sheetData sheetId="4">
        <row r="1">
          <cell r="B1" t="str">
            <v>Klanten en debiteuren</v>
          </cell>
        </row>
      </sheetData>
      <sheetData sheetId="5">
        <row r="1">
          <cell r="B1" t="str">
            <v>Diensten</v>
          </cell>
        </row>
      </sheetData>
      <sheetData sheetId="6">
        <row r="1">
          <cell r="B1" t="str">
            <v>Samenstelling personeelsbestand</v>
          </cell>
        </row>
      </sheetData>
      <sheetData sheetId="7">
        <row r="1">
          <cell r="B1" t="str">
            <v>Kwaliteit</v>
          </cell>
        </row>
      </sheetData>
      <sheetData sheetId="8">
        <row r="1">
          <cell r="B1" t="str">
            <v>Salarissen, bonussen en uurtarieven</v>
          </cell>
        </row>
      </sheetData>
      <sheetData sheetId="9">
        <row r="1">
          <cell r="B1" t="str">
            <v>Secundaire, tertiare arbeidsvoorwaarden en studie</v>
          </cell>
        </row>
      </sheetData>
      <sheetData sheetId="10">
        <row r="1">
          <cell r="B1" t="str">
            <v>Productie</v>
          </cell>
        </row>
      </sheetData>
      <sheetData sheetId="11">
        <row r="1">
          <cell r="B1" t="str">
            <v>Strategie, sentiment en ontwikkelingen</v>
          </cell>
        </row>
      </sheetData>
      <sheetData sheetId="12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a.schutte@fullfinance.n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tStart">
    <tabColor theme="1"/>
    <pageSetUpPr fitToPage="1"/>
  </sheetPr>
  <dimension ref="A1:N50"/>
  <sheetViews>
    <sheetView showRowColHeaders="0" tabSelected="1" zoomScaleNormal="100" zoomScaleSheetLayoutView="85" workbookViewId="0">
      <selection activeCell="E10" sqref="E10:I10"/>
    </sheetView>
  </sheetViews>
  <sheetFormatPr defaultColWidth="0" defaultRowHeight="13.5" zeroHeight="1" x14ac:dyDescent="0.25"/>
  <cols>
    <col min="1" max="1" width="29.375" style="269" customWidth="1"/>
    <col min="2" max="2" width="9.375" style="269" customWidth="1"/>
    <col min="3" max="3" width="9" style="269" customWidth="1"/>
    <col min="4" max="4" width="36.25" style="269" customWidth="1"/>
    <col min="5" max="5" width="3.125" style="269" customWidth="1"/>
    <col min="6" max="6" width="3.25" style="269" customWidth="1"/>
    <col min="7" max="7" width="4.625" style="269" customWidth="1"/>
    <col min="8" max="8" width="3.625" style="269" customWidth="1"/>
    <col min="9" max="9" width="22.125" style="269" customWidth="1"/>
    <col min="10" max="10" width="15.375" style="269" customWidth="1"/>
    <col min="11" max="11" width="76.375" style="269" customWidth="1"/>
    <col min="12" max="14" width="0" style="292" hidden="1" customWidth="1"/>
    <col min="15" max="16384" width="9" style="292" hidden="1"/>
  </cols>
  <sheetData>
    <row r="1" spans="1:14" s="290" customFormat="1" ht="50.25" customHeight="1" thickBot="1" x14ac:dyDescent="0.35">
      <c r="A1" s="204" t="s">
        <v>242</v>
      </c>
      <c r="B1" s="188" t="s">
        <v>141</v>
      </c>
      <c r="C1" s="193"/>
      <c r="D1" s="189"/>
      <c r="E1" s="190"/>
      <c r="F1" s="190"/>
      <c r="G1" s="192"/>
      <c r="H1" s="192"/>
      <c r="I1" s="191"/>
      <c r="J1" s="191"/>
      <c r="K1" s="191"/>
    </row>
    <row r="2" spans="1:14" s="291" customFormat="1" ht="15" customHeight="1" x14ac:dyDescent="0.3">
      <c r="A2" s="230">
        <v>2016</v>
      </c>
      <c r="B2" s="104" t="s">
        <v>118</v>
      </c>
      <c r="C2" s="9"/>
      <c r="D2" s="9"/>
      <c r="E2" s="9"/>
      <c r="F2" s="9"/>
      <c r="G2" s="9"/>
      <c r="H2" s="9"/>
      <c r="I2" s="9"/>
      <c r="J2" s="9"/>
      <c r="K2" s="9"/>
    </row>
    <row r="3" spans="1:14" s="291" customFormat="1" ht="15" customHeight="1" x14ac:dyDescent="0.3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4" s="291" customFormat="1" ht="8.25" hidden="1" customHeight="1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4" s="291" customFormat="1" ht="8.25" hidden="1" customHeight="1" x14ac:dyDescent="0.3">
      <c r="A5" s="9"/>
      <c r="B5" s="9"/>
      <c r="C5" s="9"/>
      <c r="D5" s="103"/>
      <c r="E5" s="9"/>
      <c r="F5" s="9"/>
      <c r="G5" s="9"/>
      <c r="H5" s="9"/>
      <c r="I5" s="9"/>
      <c r="J5" s="9"/>
      <c r="K5" s="9"/>
    </row>
    <row r="6" spans="1:14" s="291" customFormat="1" ht="8.25" hidden="1" customHeight="1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</row>
    <row r="7" spans="1:14" s="291" customFormat="1" ht="8.25" hidden="1" customHeight="1" x14ac:dyDescent="0.3">
      <c r="A7" s="9"/>
      <c r="B7" s="9"/>
      <c r="C7" s="104"/>
      <c r="D7" s="104"/>
      <c r="E7" s="104"/>
      <c r="F7" s="104"/>
      <c r="G7" s="104"/>
      <c r="H7" s="104"/>
      <c r="I7" s="104"/>
      <c r="J7" s="104"/>
      <c r="K7" s="9"/>
    </row>
    <row r="8" spans="1:14" s="291" customFormat="1" ht="8.25" hidden="1" customHeight="1" x14ac:dyDescent="0.3">
      <c r="A8" s="9"/>
      <c r="B8" s="9"/>
      <c r="C8" s="104"/>
      <c r="D8" s="104"/>
      <c r="E8" s="104"/>
      <c r="F8" s="104"/>
      <c r="G8" s="104"/>
      <c r="H8" s="104"/>
      <c r="I8" s="104"/>
      <c r="J8" s="104"/>
      <c r="K8" s="9"/>
    </row>
    <row r="9" spans="1:14" s="273" customFormat="1" ht="8.25" hidden="1" customHeight="1" x14ac:dyDescent="0.3">
      <c r="A9" s="2"/>
      <c r="B9" s="2"/>
      <c r="C9" s="47"/>
      <c r="D9" s="47"/>
      <c r="E9" s="47"/>
      <c r="F9" s="47"/>
      <c r="G9" s="47"/>
      <c r="H9" s="47"/>
      <c r="I9" s="47"/>
      <c r="J9" s="47"/>
      <c r="K9" s="9"/>
      <c r="M9" s="291"/>
      <c r="N9" s="291"/>
    </row>
    <row r="10" spans="1:14" s="291" customFormat="1" ht="18" customHeight="1" x14ac:dyDescent="0.3">
      <c r="A10" s="2"/>
      <c r="B10" s="199" t="s">
        <v>21</v>
      </c>
      <c r="C10" s="195"/>
      <c r="D10" s="195"/>
      <c r="E10" s="330"/>
      <c r="F10" s="331"/>
      <c r="G10" s="331"/>
      <c r="H10" s="331"/>
      <c r="I10" s="332"/>
      <c r="J10" s="104"/>
      <c r="K10" s="9"/>
    </row>
    <row r="11" spans="1:14" s="291" customFormat="1" ht="18" customHeight="1" x14ac:dyDescent="0.3">
      <c r="A11" s="9"/>
      <c r="B11" s="143" t="s">
        <v>22</v>
      </c>
      <c r="C11" s="196"/>
      <c r="D11" s="196"/>
      <c r="E11" s="333"/>
      <c r="F11" s="334"/>
      <c r="G11" s="334"/>
      <c r="H11" s="334"/>
      <c r="I11" s="335"/>
      <c r="J11" s="104"/>
      <c r="K11" s="9"/>
    </row>
    <row r="12" spans="1:14" s="291" customFormat="1" ht="18" customHeight="1" x14ac:dyDescent="0.3">
      <c r="A12" s="9"/>
      <c r="B12" s="143" t="s">
        <v>37</v>
      </c>
      <c r="C12" s="196"/>
      <c r="D12" s="196"/>
      <c r="E12" s="342"/>
      <c r="F12" s="334"/>
      <c r="G12" s="334"/>
      <c r="H12" s="334"/>
      <c r="I12" s="335"/>
      <c r="J12" s="104"/>
      <c r="K12" s="9"/>
    </row>
    <row r="13" spans="1:14" s="291" customFormat="1" ht="18" customHeight="1" x14ac:dyDescent="0.3">
      <c r="A13" s="9"/>
      <c r="B13" s="143" t="s">
        <v>0</v>
      </c>
      <c r="C13" s="196"/>
      <c r="D13" s="196"/>
      <c r="E13" s="336" t="s">
        <v>7</v>
      </c>
      <c r="F13" s="337"/>
      <c r="G13" s="337"/>
      <c r="H13" s="337"/>
      <c r="I13" s="338"/>
      <c r="J13" s="104"/>
      <c r="K13" s="9"/>
      <c r="M13" s="273"/>
    </row>
    <row r="14" spans="1:14" s="291" customFormat="1" ht="18" customHeight="1" x14ac:dyDescent="0.3">
      <c r="A14" s="9"/>
      <c r="B14" s="197" t="s">
        <v>40</v>
      </c>
      <c r="C14" s="198"/>
      <c r="D14" s="198"/>
      <c r="E14" s="343" t="s">
        <v>7</v>
      </c>
      <c r="F14" s="344"/>
      <c r="G14" s="344"/>
      <c r="H14" s="344"/>
      <c r="I14" s="345"/>
      <c r="J14" s="104"/>
      <c r="K14" s="9"/>
      <c r="M14" s="273"/>
    </row>
    <row r="15" spans="1:14" s="291" customFormat="1" ht="18" hidden="1" customHeight="1" x14ac:dyDescent="0.3">
      <c r="A15" s="9"/>
      <c r="B15" s="194" t="s">
        <v>145</v>
      </c>
      <c r="C15" s="9"/>
      <c r="D15" s="9"/>
      <c r="E15" s="339"/>
      <c r="F15" s="340"/>
      <c r="G15" s="341"/>
      <c r="H15" s="328"/>
      <c r="I15" s="329"/>
      <c r="J15" s="9" t="s">
        <v>38</v>
      </c>
      <c r="K15" s="9"/>
      <c r="N15" s="273"/>
    </row>
    <row r="16" spans="1:14" s="291" customFormat="1" ht="15" customHeight="1" x14ac:dyDescent="0.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1:11" s="291" customFormat="1" ht="30" customHeight="1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1:11" s="291" customFormat="1" ht="15" customHeight="1" x14ac:dyDescent="0.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1:11" s="291" customFormat="1" ht="15" customHeight="1" x14ac:dyDescent="0.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1:11" s="291" customFormat="1" ht="15" customHeight="1" x14ac:dyDescent="0.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1" s="291" customFormat="1" ht="15" customHeight="1" x14ac:dyDescent="0.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1:11" s="291" customFormat="1" ht="15" customHeight="1" x14ac:dyDescent="0.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1:11" s="291" customFormat="1" ht="15" customHeight="1" x14ac:dyDescent="0.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1:11" s="291" customFormat="1" ht="15" customHeight="1" x14ac:dyDescent="0.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1:11" s="291" customFormat="1" ht="1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</row>
    <row r="26" spans="1:11" s="291" customFormat="1" ht="15" customHeight="1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s="291" customFormat="1" ht="15" customHeight="1" x14ac:dyDescent="0.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 x14ac:dyDescent="0.2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</row>
    <row r="29" spans="1:11" x14ac:dyDescent="0.25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</row>
    <row r="30" spans="1:11" x14ac:dyDescent="0.25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1:11" x14ac:dyDescent="0.25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</row>
    <row r="32" spans="1:11" x14ac:dyDescent="0.2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spans="1:11" x14ac:dyDescent="0.2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</row>
    <row r="34" spans="1:11" x14ac:dyDescent="0.25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</row>
    <row r="35" spans="1:11" x14ac:dyDescent="0.25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</row>
    <row r="36" spans="1:1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</row>
    <row r="37" spans="1:11" x14ac:dyDescent="0.2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</row>
    <row r="38" spans="1:11" x14ac:dyDescent="0.25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</row>
    <row r="39" spans="1:11" x14ac:dyDescent="0.25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</row>
    <row r="40" spans="1:11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</row>
    <row r="41" spans="1:11" x14ac:dyDescent="0.2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</row>
    <row r="42" spans="1:11" x14ac:dyDescent="0.25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</row>
    <row r="43" spans="1:11" x14ac:dyDescent="0.25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</row>
    <row r="44" spans="1:11" x14ac:dyDescent="0.25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</row>
    <row r="45" spans="1:11" x14ac:dyDescent="0.25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</row>
    <row r="46" spans="1:11" x14ac:dyDescent="0.25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</row>
    <row r="47" spans="1:11" x14ac:dyDescent="0.25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</row>
    <row r="48" spans="1:11" x14ac:dyDescent="0.25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</row>
    <row r="49" spans="1:11" x14ac:dyDescent="0.25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</row>
    <row r="50" spans="1:11" x14ac:dyDescent="0.25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</row>
  </sheetData>
  <sheetProtection sheet="1" selectLockedCells="1"/>
  <protectedRanges>
    <protectedRange password="8B9B" sqref="A9:B9 A10" name="Bereik1_1"/>
    <protectedRange password="8B9B" sqref="C1" name="Bereik1_2"/>
    <protectedRange password="8B9B" sqref="B1" name="Bereik1_1_1"/>
  </protectedRanges>
  <mergeCells count="7">
    <mergeCell ref="H15:I15"/>
    <mergeCell ref="E10:I10"/>
    <mergeCell ref="E11:I11"/>
    <mergeCell ref="E13:I13"/>
    <mergeCell ref="E15:G15"/>
    <mergeCell ref="E12:I12"/>
    <mergeCell ref="E14:I14"/>
  </mergeCells>
  <conditionalFormatting sqref="E10:E11 F11:I11">
    <cfRule type="containsBlanks" dxfId="40" priority="17" stopIfTrue="1">
      <formula>LEN(TRIM(E10))=0</formula>
    </cfRule>
  </conditionalFormatting>
  <conditionalFormatting sqref="E13:I14">
    <cfRule type="containsText" dxfId="39" priority="6" operator="containsText" text="kies:">
      <formula>NOT(ISERROR(SEARCH("kies:",E13)))</formula>
    </cfRule>
  </conditionalFormatting>
  <conditionalFormatting sqref="E10:I15">
    <cfRule type="containsBlanks" dxfId="38" priority="18">
      <formula>LEN(TRIM(E10))=0</formula>
    </cfRule>
  </conditionalFormatting>
  <dataValidations count="1">
    <dataValidation allowBlank="1" showInputMessage="1" showErrorMessage="1" prompt="hiernaar wordt het kantoorspecifieke en algemene benchmarkrapport gemaild" sqref="E12:I12" xr:uid="{00000000-0002-0000-0000-000000000000}"/>
  </dataValidation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'10'!$A$14:$A$16</xm:f>
          </x14:formula1>
          <xm:sqref>E14:I14</xm:sqref>
        </x14:dataValidation>
        <x14:dataValidation type="list" allowBlank="1" showInputMessage="1" showErrorMessage="1" xr:uid="{00000000-0002-0000-0000-000002000000}">
          <x14:formula1>
            <xm:f>'10'!$B$14:$B$16</xm:f>
          </x14:formula1>
          <xm:sqref>E13:I13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tEinde">
    <tabColor theme="1"/>
    <pageSetUpPr autoPageBreaks="0" fitToPage="1"/>
  </sheetPr>
  <dimension ref="A1:XFC50"/>
  <sheetViews>
    <sheetView showGridLines="0" showRowColHeaders="0" zoomScaleNormal="100" zoomScaleSheetLayoutView="85" workbookViewId="0">
      <selection activeCell="D15" sqref="D15"/>
    </sheetView>
  </sheetViews>
  <sheetFormatPr defaultColWidth="0" defaultRowHeight="15.75" zeroHeight="1" x14ac:dyDescent="0.3"/>
  <cols>
    <col min="1" max="1" width="29.375" style="281" customWidth="1"/>
    <col min="2" max="2" width="45" style="281" customWidth="1"/>
    <col min="3" max="5" width="11.125" style="281" customWidth="1"/>
    <col min="6" max="6" width="11.375" style="281" customWidth="1"/>
    <col min="7" max="7" width="5" style="281" customWidth="1"/>
    <col min="8" max="8" width="69.625" style="281" customWidth="1"/>
    <col min="9" max="10" width="12.625" style="282" hidden="1"/>
    <col min="11" max="11" width="20.625" style="282" hidden="1"/>
    <col min="12" max="12" width="52.625" style="282" hidden="1"/>
    <col min="13" max="16383" width="9" style="282" hidden="1"/>
    <col min="16384" max="16384" width="71.25" style="282" hidden="1"/>
  </cols>
  <sheetData>
    <row r="1" spans="1:11" s="290" customFormat="1" ht="50.25" customHeight="1" thickBot="1" x14ac:dyDescent="0.35">
      <c r="A1" s="187"/>
      <c r="B1" s="188" t="s">
        <v>136</v>
      </c>
      <c r="C1" s="193"/>
      <c r="D1" s="189"/>
      <c r="E1" s="190"/>
      <c r="F1" s="190"/>
      <c r="G1" s="192"/>
      <c r="H1" s="192"/>
    </row>
    <row r="2" spans="1:11" ht="15" customHeight="1" x14ac:dyDescent="0.3">
      <c r="A2" s="97"/>
      <c r="B2" s="97"/>
      <c r="C2" s="97"/>
      <c r="D2" s="97"/>
      <c r="E2" s="97"/>
      <c r="F2" s="97"/>
      <c r="G2" s="97"/>
      <c r="H2" s="97"/>
    </row>
    <row r="3" spans="1:11" ht="15" customHeight="1" x14ac:dyDescent="0.3">
      <c r="A3" s="97"/>
      <c r="B3" s="97"/>
      <c r="C3" s="97"/>
      <c r="D3" s="97"/>
      <c r="E3" s="97"/>
      <c r="F3" s="97"/>
      <c r="G3" s="97"/>
      <c r="H3" s="97"/>
    </row>
    <row r="4" spans="1:11" ht="15" customHeight="1" x14ac:dyDescent="0.3">
      <c r="A4" s="99"/>
      <c r="B4" s="99"/>
      <c r="C4" s="99"/>
      <c r="D4" s="99"/>
      <c r="E4" s="99"/>
      <c r="F4" s="99"/>
      <c r="G4" s="99"/>
      <c r="H4" s="99"/>
    </row>
    <row r="5" spans="1:11" ht="15" customHeight="1" x14ac:dyDescent="0.3">
      <c r="A5" s="97"/>
      <c r="B5" s="97"/>
      <c r="C5" s="97"/>
      <c r="D5" s="97"/>
      <c r="E5" s="97"/>
      <c r="F5" s="97"/>
      <c r="G5" s="97"/>
      <c r="H5" s="97"/>
    </row>
    <row r="6" spans="1:11" ht="15" customHeight="1" x14ac:dyDescent="0.3">
      <c r="A6" s="97"/>
      <c r="B6" s="268" t="s">
        <v>198</v>
      </c>
      <c r="C6" s="267">
        <f>'10'!C10</f>
        <v>0</v>
      </c>
      <c r="D6" s="97"/>
      <c r="E6" s="97"/>
      <c r="F6" s="97"/>
      <c r="G6" s="97"/>
      <c r="H6" s="97"/>
    </row>
    <row r="7" spans="1:11" ht="15" customHeight="1" x14ac:dyDescent="0.3">
      <c r="A7" s="97"/>
      <c r="B7" s="314" t="str">
        <f>IF(C6=1,"","Zijn alle relevante vragen ingevuld?")</f>
        <v>Zijn alle relevante vragen ingevuld?</v>
      </c>
      <c r="C7" s="97"/>
      <c r="D7" s="97"/>
      <c r="E7" s="97"/>
      <c r="F7" s="97"/>
      <c r="G7" s="97"/>
      <c r="H7" s="97"/>
    </row>
    <row r="8" spans="1:11" ht="15" customHeight="1" x14ac:dyDescent="0.3">
      <c r="A8" s="67"/>
      <c r="B8" s="67"/>
      <c r="C8" s="67"/>
      <c r="D8" s="67"/>
      <c r="E8" s="97"/>
      <c r="F8" s="97"/>
      <c r="G8" s="97"/>
      <c r="H8" s="97"/>
    </row>
    <row r="9" spans="1:11" ht="15" customHeight="1" x14ac:dyDescent="0.3">
      <c r="A9" s="67"/>
      <c r="B9" s="268" t="s">
        <v>228</v>
      </c>
      <c r="C9" s="368" t="s">
        <v>62</v>
      </c>
      <c r="D9" s="97"/>
      <c r="E9" s="97"/>
      <c r="F9" s="100"/>
      <c r="G9" s="97"/>
      <c r="H9" s="97"/>
    </row>
    <row r="10" spans="1:11" ht="15" customHeight="1" x14ac:dyDescent="0.3">
      <c r="A10" s="67"/>
      <c r="B10" s="67" t="s">
        <v>191</v>
      </c>
      <c r="C10" s="265">
        <f>start!E12</f>
        <v>0</v>
      </c>
      <c r="D10" s="67"/>
      <c r="E10" s="97"/>
      <c r="F10" s="100"/>
      <c r="G10" s="97"/>
      <c r="H10" s="97"/>
    </row>
    <row r="11" spans="1:11" ht="15" customHeight="1" x14ac:dyDescent="0.3">
      <c r="A11" s="67"/>
      <c r="B11" s="67"/>
      <c r="C11" s="97"/>
      <c r="D11" s="67"/>
      <c r="E11" s="97"/>
      <c r="F11" s="97"/>
      <c r="G11" s="97"/>
      <c r="H11" s="97"/>
    </row>
    <row r="12" spans="1:11" ht="15" customHeight="1" x14ac:dyDescent="0.3">
      <c r="A12" s="67"/>
      <c r="B12" s="67"/>
      <c r="C12" s="67"/>
      <c r="D12" s="67"/>
      <c r="E12" s="97"/>
      <c r="F12" s="97"/>
      <c r="G12" s="97"/>
      <c r="H12" s="97"/>
    </row>
    <row r="13" spans="1:11" ht="15" customHeight="1" x14ac:dyDescent="0.3">
      <c r="A13" s="97"/>
      <c r="B13" s="97"/>
      <c r="C13" s="97"/>
      <c r="D13" s="97"/>
      <c r="E13" s="97"/>
      <c r="F13" s="97"/>
      <c r="G13" s="97"/>
      <c r="H13" s="97"/>
    </row>
    <row r="14" spans="1:11" ht="15" customHeight="1" x14ac:dyDescent="0.3">
      <c r="A14" s="97"/>
      <c r="B14" s="101"/>
      <c r="C14" s="97"/>
      <c r="D14" s="5"/>
      <c r="E14" s="97"/>
      <c r="F14" s="97"/>
      <c r="G14" s="97"/>
      <c r="H14" s="97"/>
      <c r="J14" s="291"/>
      <c r="K14" s="291"/>
    </row>
    <row r="15" spans="1:11" ht="15" customHeight="1" x14ac:dyDescent="0.3">
      <c r="A15" s="102"/>
      <c r="B15" s="97"/>
      <c r="C15" s="97"/>
      <c r="D15" s="97"/>
      <c r="E15" s="97"/>
      <c r="F15" s="97"/>
      <c r="G15" s="97"/>
      <c r="H15" s="97"/>
      <c r="J15" s="291"/>
      <c r="K15" s="291"/>
    </row>
    <row r="16" spans="1:11" ht="15" customHeight="1" x14ac:dyDescent="0.3">
      <c r="A16" s="97"/>
      <c r="B16" s="97"/>
      <c r="C16" s="97"/>
      <c r="D16" s="5"/>
      <c r="E16" s="97"/>
      <c r="F16" s="97"/>
      <c r="G16" s="97"/>
      <c r="H16" s="97"/>
      <c r="J16" s="291"/>
      <c r="K16" s="291"/>
    </row>
    <row r="17" spans="1:11" ht="15" customHeight="1" x14ac:dyDescent="0.3">
      <c r="A17" s="97"/>
      <c r="B17" s="97"/>
      <c r="C17" s="97"/>
      <c r="D17" s="5"/>
      <c r="E17" s="97"/>
      <c r="F17" s="97"/>
      <c r="G17" s="97"/>
      <c r="H17" s="97"/>
      <c r="J17" s="291"/>
      <c r="K17" s="291"/>
    </row>
    <row r="18" spans="1:11" ht="15" customHeight="1" x14ac:dyDescent="0.3">
      <c r="A18" s="97"/>
      <c r="B18" s="97"/>
      <c r="C18" s="97"/>
      <c r="D18" s="5"/>
      <c r="E18" s="97"/>
      <c r="F18" s="97"/>
      <c r="G18" s="97"/>
      <c r="H18" s="97"/>
      <c r="J18" s="291"/>
    </row>
    <row r="19" spans="1:11" ht="15" customHeight="1" x14ac:dyDescent="0.3">
      <c r="A19" s="98"/>
      <c r="B19" s="97"/>
      <c r="C19" s="97"/>
      <c r="D19" s="97"/>
      <c r="E19" s="97"/>
      <c r="F19" s="97"/>
      <c r="G19" s="97"/>
      <c r="H19" s="97"/>
      <c r="J19" s="291"/>
    </row>
    <row r="20" spans="1:11" ht="15" customHeight="1" x14ac:dyDescent="0.3">
      <c r="A20" s="98"/>
      <c r="B20" s="97"/>
      <c r="C20" s="97"/>
      <c r="D20" s="5"/>
      <c r="E20" s="97"/>
      <c r="F20" s="97"/>
      <c r="G20" s="97"/>
      <c r="H20" s="97"/>
      <c r="J20" s="291"/>
    </row>
    <row r="21" spans="1:11" ht="15" customHeight="1" x14ac:dyDescent="0.3">
      <c r="A21" s="98"/>
      <c r="B21" s="97"/>
      <c r="C21" s="97"/>
      <c r="D21" s="97"/>
      <c r="E21" s="97"/>
      <c r="F21" s="97"/>
      <c r="G21" s="97"/>
      <c r="H21" s="97"/>
    </row>
    <row r="22" spans="1:11" ht="15" customHeight="1" x14ac:dyDescent="0.3">
      <c r="A22" s="98"/>
      <c r="B22" s="97"/>
      <c r="C22" s="97"/>
      <c r="D22" s="5"/>
      <c r="E22" s="97"/>
      <c r="F22" s="97"/>
      <c r="G22" s="97"/>
      <c r="H22" s="97"/>
      <c r="I22" s="299"/>
    </row>
    <row r="23" spans="1:11" ht="15" customHeight="1" x14ac:dyDescent="0.3">
      <c r="A23" s="98"/>
      <c r="B23" s="97"/>
      <c r="C23" s="97"/>
      <c r="D23" s="97"/>
      <c r="E23" s="97"/>
      <c r="F23" s="97"/>
      <c r="G23" s="97"/>
      <c r="H23" s="97"/>
    </row>
    <row r="24" spans="1:11" ht="15" customHeight="1" x14ac:dyDescent="0.3">
      <c r="A24" s="97"/>
      <c r="B24" s="97"/>
      <c r="C24" s="97"/>
      <c r="D24" s="5"/>
      <c r="E24" s="97"/>
      <c r="F24" s="97"/>
      <c r="G24" s="97"/>
      <c r="H24" s="97"/>
      <c r="I24" s="299"/>
    </row>
    <row r="25" spans="1:11" ht="15" customHeight="1" x14ac:dyDescent="0.3">
      <c r="A25" s="97"/>
      <c r="B25" s="97"/>
      <c r="C25" s="97"/>
      <c r="D25" s="97"/>
      <c r="E25" s="97"/>
      <c r="F25" s="97"/>
      <c r="G25" s="97"/>
      <c r="H25" s="97"/>
    </row>
    <row r="26" spans="1:11" ht="15" customHeight="1" x14ac:dyDescent="0.3">
      <c r="A26" s="97"/>
      <c r="B26" s="97"/>
      <c r="C26" s="97"/>
      <c r="D26" s="5"/>
      <c r="E26" s="97"/>
      <c r="F26" s="97"/>
      <c r="G26" s="97"/>
      <c r="H26" s="97"/>
    </row>
    <row r="27" spans="1:11" ht="15" customHeight="1" x14ac:dyDescent="0.3">
      <c r="A27" s="97"/>
      <c r="B27" s="97"/>
      <c r="C27" s="97"/>
      <c r="D27" s="97"/>
      <c r="E27" s="97"/>
      <c r="F27" s="97"/>
      <c r="G27" s="97"/>
      <c r="H27" s="97"/>
    </row>
    <row r="28" spans="1:11" ht="15" customHeight="1" x14ac:dyDescent="0.3">
      <c r="A28" s="97"/>
      <c r="B28" s="97"/>
      <c r="C28" s="97"/>
      <c r="D28" s="97"/>
      <c r="E28" s="97"/>
      <c r="F28" s="97"/>
      <c r="G28" s="97"/>
      <c r="H28" s="97"/>
    </row>
    <row r="29" spans="1:11" ht="15" customHeight="1" x14ac:dyDescent="0.3">
      <c r="A29" s="97"/>
      <c r="B29" s="97"/>
      <c r="C29" s="97"/>
      <c r="D29" s="97"/>
      <c r="E29" s="97"/>
      <c r="F29" s="97"/>
      <c r="G29" s="97"/>
      <c r="H29" s="97"/>
    </row>
    <row r="30" spans="1:11" ht="15" customHeight="1" x14ac:dyDescent="0.3">
      <c r="A30" s="97"/>
      <c r="B30" s="97"/>
      <c r="C30" s="97"/>
      <c r="D30" s="97"/>
      <c r="E30" s="97"/>
      <c r="F30" s="97"/>
      <c r="G30" s="97"/>
      <c r="H30" s="97"/>
    </row>
    <row r="31" spans="1:11" ht="15" customHeight="1" x14ac:dyDescent="0.3">
      <c r="A31" s="97"/>
      <c r="B31" s="97"/>
      <c r="C31" s="97"/>
      <c r="D31" s="97"/>
      <c r="E31" s="97"/>
      <c r="F31" s="97"/>
      <c r="G31" s="97"/>
      <c r="H31" s="97"/>
    </row>
    <row r="32" spans="1:11" ht="15" customHeight="1" x14ac:dyDescent="0.3">
      <c r="A32" s="97"/>
      <c r="B32" s="97"/>
      <c r="C32" s="97"/>
      <c r="D32" s="97"/>
      <c r="E32" s="97"/>
      <c r="F32" s="97"/>
      <c r="G32" s="97"/>
      <c r="H32" s="97"/>
    </row>
    <row r="33" spans="1:8" ht="15" customHeight="1" x14ac:dyDescent="0.3">
      <c r="A33" s="97"/>
      <c r="B33" s="97"/>
      <c r="C33" s="97"/>
      <c r="D33" s="97"/>
      <c r="E33" s="97"/>
      <c r="F33" s="97"/>
      <c r="G33" s="97"/>
      <c r="H33" s="97"/>
    </row>
    <row r="34" spans="1:8" ht="15" customHeight="1" x14ac:dyDescent="0.3">
      <c r="A34" s="97"/>
      <c r="B34" s="97"/>
      <c r="C34" s="97"/>
      <c r="D34" s="97"/>
      <c r="E34" s="97"/>
      <c r="F34" s="97"/>
      <c r="G34" s="97"/>
      <c r="H34" s="97"/>
    </row>
    <row r="35" spans="1:8" ht="15" customHeight="1" x14ac:dyDescent="0.3">
      <c r="A35" s="97"/>
      <c r="B35" s="97"/>
      <c r="C35" s="97"/>
      <c r="D35" s="97"/>
      <c r="E35" s="97"/>
      <c r="F35" s="97"/>
      <c r="G35" s="97"/>
      <c r="H35" s="97"/>
    </row>
    <row r="36" spans="1:8" ht="15" customHeight="1" x14ac:dyDescent="0.3">
      <c r="A36" s="97"/>
      <c r="B36" s="97"/>
      <c r="C36" s="97"/>
      <c r="D36" s="97"/>
      <c r="E36" s="97"/>
      <c r="F36" s="97"/>
      <c r="G36" s="97"/>
      <c r="H36" s="97"/>
    </row>
    <row r="37" spans="1:8" ht="15" customHeight="1" x14ac:dyDescent="0.3">
      <c r="A37" s="97"/>
      <c r="B37" s="97"/>
      <c r="C37" s="97"/>
      <c r="D37" s="97"/>
      <c r="E37" s="97"/>
      <c r="F37" s="97"/>
      <c r="G37" s="97"/>
      <c r="H37" s="97"/>
    </row>
    <row r="38" spans="1:8" ht="15" customHeight="1" x14ac:dyDescent="0.3">
      <c r="A38" s="97"/>
      <c r="B38" s="97"/>
      <c r="C38" s="97"/>
      <c r="D38" s="97"/>
      <c r="E38" s="97"/>
      <c r="F38" s="97"/>
      <c r="G38" s="97"/>
      <c r="H38" s="97"/>
    </row>
    <row r="39" spans="1:8" x14ac:dyDescent="0.3">
      <c r="A39" s="97"/>
      <c r="B39" s="97"/>
      <c r="C39" s="97"/>
      <c r="D39" s="97"/>
      <c r="E39" s="97"/>
      <c r="F39" s="97"/>
      <c r="G39" s="97"/>
      <c r="H39" s="97"/>
    </row>
    <row r="40" spans="1:8" x14ac:dyDescent="0.3">
      <c r="A40" s="97"/>
      <c r="B40" s="97"/>
      <c r="C40" s="97"/>
      <c r="D40" s="97"/>
      <c r="E40" s="97"/>
      <c r="F40" s="97"/>
      <c r="G40" s="97"/>
      <c r="H40" s="97"/>
    </row>
    <row r="41" spans="1:8" x14ac:dyDescent="0.3">
      <c r="A41" s="97"/>
      <c r="B41" s="97"/>
      <c r="C41" s="97"/>
      <c r="D41" s="97"/>
      <c r="E41" s="97"/>
      <c r="F41" s="97"/>
      <c r="G41" s="97"/>
      <c r="H41" s="97"/>
    </row>
    <row r="42" spans="1:8" x14ac:dyDescent="0.3">
      <c r="A42" s="97"/>
      <c r="B42" s="97"/>
      <c r="C42" s="97"/>
      <c r="D42" s="97"/>
      <c r="E42" s="97"/>
      <c r="F42" s="97"/>
      <c r="G42" s="97"/>
      <c r="H42" s="97"/>
    </row>
    <row r="43" spans="1:8" x14ac:dyDescent="0.3">
      <c r="A43" s="97"/>
      <c r="B43" s="97"/>
      <c r="C43" s="97"/>
      <c r="D43" s="97"/>
      <c r="E43" s="97"/>
      <c r="F43" s="97"/>
      <c r="G43" s="97"/>
      <c r="H43" s="97"/>
    </row>
    <row r="44" spans="1:8" x14ac:dyDescent="0.3">
      <c r="A44" s="97"/>
      <c r="B44" s="97"/>
      <c r="C44" s="97"/>
      <c r="D44" s="97"/>
      <c r="E44" s="97"/>
      <c r="F44" s="97"/>
      <c r="G44" s="97"/>
      <c r="H44" s="97"/>
    </row>
    <row r="45" spans="1:8" x14ac:dyDescent="0.3">
      <c r="A45" s="97"/>
      <c r="B45" s="97"/>
      <c r="C45" s="97"/>
      <c r="D45" s="97"/>
      <c r="E45" s="97"/>
      <c r="F45" s="97"/>
      <c r="G45" s="97"/>
      <c r="H45" s="97"/>
    </row>
    <row r="46" spans="1:8" x14ac:dyDescent="0.3">
      <c r="A46" s="97"/>
      <c r="B46" s="97"/>
      <c r="C46" s="97"/>
      <c r="D46" s="97"/>
      <c r="E46" s="97"/>
      <c r="F46" s="97"/>
      <c r="G46" s="97"/>
      <c r="H46" s="97"/>
    </row>
    <row r="47" spans="1:8" x14ac:dyDescent="0.3">
      <c r="A47" s="97"/>
      <c r="B47" s="97"/>
      <c r="C47" s="97"/>
      <c r="D47" s="97"/>
      <c r="E47" s="97"/>
      <c r="F47" s="97"/>
      <c r="G47" s="97"/>
      <c r="H47" s="97"/>
    </row>
    <row r="48" spans="1:8" x14ac:dyDescent="0.3">
      <c r="A48" s="97"/>
      <c r="B48" s="97"/>
      <c r="C48" s="97"/>
      <c r="D48" s="97"/>
      <c r="E48" s="97"/>
      <c r="F48" s="97"/>
      <c r="G48" s="97"/>
      <c r="H48" s="97"/>
    </row>
    <row r="49" spans="1:8" x14ac:dyDescent="0.3">
      <c r="A49" s="97"/>
      <c r="B49" s="97"/>
      <c r="C49" s="97"/>
      <c r="D49" s="97"/>
      <c r="E49" s="97"/>
      <c r="F49" s="97"/>
      <c r="G49" s="97"/>
      <c r="H49" s="97"/>
    </row>
    <row r="50" spans="1:8" x14ac:dyDescent="0.3">
      <c r="A50" s="97"/>
      <c r="B50" s="97"/>
      <c r="C50" s="97"/>
      <c r="D50" s="97"/>
      <c r="E50" s="97"/>
      <c r="F50" s="97"/>
      <c r="G50" s="97"/>
      <c r="H50" s="97"/>
    </row>
  </sheetData>
  <sheetProtection sheet="1" selectLockedCells="1"/>
  <protectedRanges>
    <protectedRange password="8B9B" sqref="B12 B9 B16:B25 A2:A12 B6" name="Bereik1"/>
    <protectedRange password="8B9B" sqref="A18:A25" name="Bereik1_1"/>
    <protectedRange password="8B9B" sqref="C1" name="Bereik1_2"/>
    <protectedRange password="8B9B" sqref="B1" name="Bereik1_1_1"/>
  </protectedRanges>
  <dataConsolidate/>
  <hyperlinks>
    <hyperlink ref="C9" r:id="rId1" xr:uid="{C27494DE-254A-4F01-9FD9-48E72C9A42FE}"/>
  </hyperlinks>
  <pageMargins left="0.75" right="0.75" top="1" bottom="1" header="0.5" footer="0.5"/>
  <pageSetup paperSize="9" orientation="portrait" r:id="rId2"/>
  <headerFooter alignWithMargins="0">
    <oddFooter>Pagina &amp;P van &amp;N</oddFooter>
  </headerFooter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t10"/>
  <dimension ref="A1:J25"/>
  <sheetViews>
    <sheetView zoomScaleNormal="100" workbookViewId="0">
      <selection activeCell="J18" sqref="J18"/>
    </sheetView>
  </sheetViews>
  <sheetFormatPr defaultColWidth="9" defaultRowHeight="13.5" x14ac:dyDescent="0.25"/>
  <cols>
    <col min="1" max="1" width="20.75" style="283" customWidth="1"/>
    <col min="2" max="9" width="14.75" style="283" customWidth="1"/>
    <col min="10" max="10" width="11.75" style="283" customWidth="1"/>
    <col min="11" max="11" width="10.375" style="283" bestFit="1" customWidth="1"/>
    <col min="12" max="16384" width="9" style="283"/>
  </cols>
  <sheetData>
    <row r="1" spans="1:10" x14ac:dyDescent="0.25">
      <c r="A1" s="284" t="s">
        <v>122</v>
      </c>
    </row>
    <row r="2" spans="1:10" x14ac:dyDescent="0.25">
      <c r="B2" s="285" t="s">
        <v>123</v>
      </c>
      <c r="C2" s="285" t="s">
        <v>124</v>
      </c>
      <c r="D2" s="285" t="s">
        <v>125</v>
      </c>
      <c r="E2" s="285" t="s">
        <v>126</v>
      </c>
      <c r="F2" s="285" t="s">
        <v>127</v>
      </c>
      <c r="G2" s="285" t="s">
        <v>128</v>
      </c>
      <c r="H2" s="285" t="s">
        <v>129</v>
      </c>
      <c r="I2" s="285" t="s">
        <v>130</v>
      </c>
    </row>
    <row r="3" spans="1:10" x14ac:dyDescent="0.25">
      <c r="A3" s="283" t="s">
        <v>197</v>
      </c>
      <c r="B3" s="283">
        <v>19</v>
      </c>
      <c r="C3" s="283">
        <v>7</v>
      </c>
      <c r="D3" s="283">
        <v>11</v>
      </c>
      <c r="E3" s="283">
        <v>24</v>
      </c>
      <c r="F3" s="283">
        <v>18</v>
      </c>
      <c r="G3" s="283">
        <v>0</v>
      </c>
      <c r="H3" s="283">
        <v>23</v>
      </c>
      <c r="I3" s="283">
        <v>6</v>
      </c>
      <c r="J3" s="283">
        <f>SUM(B3:I3)</f>
        <v>108</v>
      </c>
    </row>
    <row r="4" spans="1:10" x14ac:dyDescent="0.25">
      <c r="A4" s="283" t="s">
        <v>192</v>
      </c>
      <c r="B4" s="286">
        <f>COUNT('1'!F3:F26)-4</f>
        <v>0</v>
      </c>
      <c r="C4" s="283">
        <f>COUNT('2'!F4:F13)</f>
        <v>0</v>
      </c>
      <c r="D4" s="283">
        <f>COUNT('3'!F2:R16)</f>
        <v>0</v>
      </c>
      <c r="E4" s="287">
        <f>COUNT('4'!E7:E38)-4</f>
        <v>0</v>
      </c>
      <c r="F4" s="283">
        <f>COUNT('5'!E5:F31)-1</f>
        <v>0</v>
      </c>
      <c r="G4" s="283">
        <v>0</v>
      </c>
      <c r="H4" s="283">
        <f>COUNT('7'!E3:F31)-3</f>
        <v>0</v>
      </c>
      <c r="I4" s="283">
        <f>6-(COUNTBLANK('8'!C22:C24)+COUNTBLANK('8'!C27:C29))</f>
        <v>0</v>
      </c>
      <c r="J4" s="283">
        <f>SUM(B4:I4)</f>
        <v>0</v>
      </c>
    </row>
    <row r="6" spans="1:10" x14ac:dyDescent="0.25">
      <c r="A6" s="283" t="s">
        <v>176</v>
      </c>
      <c r="B6" s="283">
        <v>0</v>
      </c>
      <c r="C6" s="283">
        <v>1</v>
      </c>
      <c r="D6" s="283">
        <v>0</v>
      </c>
      <c r="E6" s="283">
        <v>0</v>
      </c>
      <c r="F6" s="283">
        <v>14</v>
      </c>
      <c r="G6" s="283">
        <v>7</v>
      </c>
      <c r="H6" s="283">
        <v>1</v>
      </c>
      <c r="I6" s="283">
        <v>13</v>
      </c>
      <c r="J6" s="283">
        <f>SUM(B6:I6)</f>
        <v>36</v>
      </c>
    </row>
    <row r="7" spans="1:10" x14ac:dyDescent="0.25">
      <c r="A7" s="283" t="s">
        <v>193</v>
      </c>
      <c r="B7" s="283">
        <v>0</v>
      </c>
      <c r="C7" s="283">
        <f>1-COUNTIF('2'!E4:F14,"kies:")</f>
        <v>0</v>
      </c>
      <c r="D7" s="283">
        <v>0</v>
      </c>
      <c r="E7" s="283">
        <v>0</v>
      </c>
      <c r="F7" s="283">
        <f>14-COUNTIF('5'!E4:F31,"kies:")</f>
        <v>0</v>
      </c>
      <c r="G7" s="283">
        <f>7-COUNTIF('6'!E4:F16,"kies:")</f>
        <v>0</v>
      </c>
      <c r="H7" s="283">
        <f>1-COUNTIF('7'!E3:F33,"kies:")</f>
        <v>0</v>
      </c>
      <c r="I7" s="283">
        <f>12-COUNTIF('8'!E3:F29,"kies:")</f>
        <v>0</v>
      </c>
      <c r="J7" s="283">
        <f>SUM(B7:I7)</f>
        <v>0</v>
      </c>
    </row>
    <row r="9" spans="1:10" x14ac:dyDescent="0.25">
      <c r="A9" s="283" t="s">
        <v>194</v>
      </c>
      <c r="B9" s="283">
        <f>J3+J6</f>
        <v>144</v>
      </c>
    </row>
    <row r="10" spans="1:10" x14ac:dyDescent="0.25">
      <c r="A10" s="283" t="s">
        <v>195</v>
      </c>
      <c r="B10" s="283">
        <f>J4+J7</f>
        <v>0</v>
      </c>
      <c r="C10" s="288">
        <f>MAX(MIN(B10/B9,100%),0%)</f>
        <v>0</v>
      </c>
    </row>
    <row r="13" spans="1:10" x14ac:dyDescent="0.25">
      <c r="A13" s="284" t="s">
        <v>199</v>
      </c>
    </row>
    <row r="14" spans="1:10" ht="15.75" x14ac:dyDescent="0.3">
      <c r="A14" s="283" t="s">
        <v>7</v>
      </c>
      <c r="B14" s="270" t="s">
        <v>7</v>
      </c>
      <c r="C14" s="273" t="s">
        <v>7</v>
      </c>
      <c r="D14" s="283" t="s">
        <v>7</v>
      </c>
      <c r="E14" s="273" t="s">
        <v>7</v>
      </c>
      <c r="F14" s="273" t="s">
        <v>7</v>
      </c>
      <c r="G14" s="273" t="s">
        <v>7</v>
      </c>
      <c r="H14" s="273" t="s">
        <v>227</v>
      </c>
      <c r="I14" s="300" t="s">
        <v>7</v>
      </c>
      <c r="J14" s="273" t="s">
        <v>7</v>
      </c>
    </row>
    <row r="15" spans="1:10" ht="15.75" x14ac:dyDescent="0.3">
      <c r="A15" s="283" t="s">
        <v>3</v>
      </c>
      <c r="B15" s="271" t="s">
        <v>8</v>
      </c>
      <c r="C15" s="273" t="s">
        <v>18</v>
      </c>
      <c r="D15" s="283" t="s">
        <v>13</v>
      </c>
      <c r="E15" s="273" t="s">
        <v>200</v>
      </c>
      <c r="F15" s="273" t="s">
        <v>29</v>
      </c>
      <c r="G15" s="273" t="s">
        <v>172</v>
      </c>
      <c r="H15" s="295" t="s">
        <v>53</v>
      </c>
      <c r="I15" s="300">
        <v>1</v>
      </c>
      <c r="J15" s="273" t="s">
        <v>243</v>
      </c>
    </row>
    <row r="16" spans="1:10" ht="15.75" x14ac:dyDescent="0.3">
      <c r="A16" s="283" t="s">
        <v>4</v>
      </c>
      <c r="B16" s="271" t="s">
        <v>9</v>
      </c>
      <c r="C16" s="273" t="s">
        <v>17</v>
      </c>
      <c r="D16" s="283" t="s">
        <v>14</v>
      </c>
      <c r="E16" s="273" t="s">
        <v>201</v>
      </c>
      <c r="F16" s="273" t="s">
        <v>30</v>
      </c>
      <c r="G16" s="273" t="s">
        <v>173</v>
      </c>
      <c r="H16" s="295" t="s">
        <v>54</v>
      </c>
      <c r="I16" s="300">
        <v>2</v>
      </c>
      <c r="J16" s="273" t="s">
        <v>245</v>
      </c>
    </row>
    <row r="17" spans="1:10" ht="15.75" x14ac:dyDescent="0.3">
      <c r="A17" s="283" t="s">
        <v>5</v>
      </c>
      <c r="C17" s="273" t="s">
        <v>19</v>
      </c>
      <c r="D17" s="283" t="s">
        <v>36</v>
      </c>
      <c r="E17" s="273" t="s">
        <v>36</v>
      </c>
      <c r="F17" s="273" t="s">
        <v>35</v>
      </c>
      <c r="G17" s="273" t="s">
        <v>174</v>
      </c>
      <c r="H17" s="295" t="s">
        <v>55</v>
      </c>
      <c r="I17" s="300">
        <v>3</v>
      </c>
      <c r="J17" s="273" t="s">
        <v>246</v>
      </c>
    </row>
    <row r="18" spans="1:10" ht="15.75" x14ac:dyDescent="0.3">
      <c r="F18" s="273"/>
      <c r="G18" s="273" t="s">
        <v>175</v>
      </c>
      <c r="H18" s="295" t="s">
        <v>160</v>
      </c>
      <c r="I18" s="300">
        <v>4</v>
      </c>
      <c r="J18" s="289" t="s">
        <v>244</v>
      </c>
    </row>
    <row r="19" spans="1:10" ht="15.75" x14ac:dyDescent="0.3">
      <c r="H19" s="273" t="s">
        <v>226</v>
      </c>
      <c r="I19" s="300">
        <v>5</v>
      </c>
    </row>
    <row r="20" spans="1:10" ht="15.75" x14ac:dyDescent="0.3">
      <c r="H20" s="295" t="s">
        <v>61</v>
      </c>
      <c r="I20" s="300">
        <v>9</v>
      </c>
    </row>
    <row r="21" spans="1:10" ht="15.75" x14ac:dyDescent="0.3">
      <c r="H21" s="295" t="s">
        <v>56</v>
      </c>
    </row>
    <row r="22" spans="1:10" ht="15.75" x14ac:dyDescent="0.3">
      <c r="H22" s="295" t="s">
        <v>57</v>
      </c>
    </row>
    <row r="23" spans="1:10" ht="15.75" x14ac:dyDescent="0.3">
      <c r="H23" s="295" t="s">
        <v>58</v>
      </c>
    </row>
    <row r="24" spans="1:10" ht="15.75" x14ac:dyDescent="0.3">
      <c r="H24" s="295" t="s">
        <v>59</v>
      </c>
    </row>
    <row r="25" spans="1:10" ht="15.75" x14ac:dyDescent="0.3">
      <c r="H25" s="295" t="s">
        <v>60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t1">
    <tabColor theme="0" tint="-0.499984740745262"/>
    <pageSetUpPr autoPageBreaks="0" fitToPage="1"/>
  </sheetPr>
  <dimension ref="A1:J45"/>
  <sheetViews>
    <sheetView showRowColHeaders="0" zoomScaleNormal="100" zoomScaleSheetLayoutView="85" workbookViewId="0">
      <pane ySplit="1" topLeftCell="A2" activePane="bottomLeft" state="frozen"/>
      <selection pane="bottomLeft" activeCell="F5" sqref="F5"/>
    </sheetView>
  </sheetViews>
  <sheetFormatPr defaultColWidth="0" defaultRowHeight="0" customHeight="1" zeroHeight="1" x14ac:dyDescent="0.3"/>
  <cols>
    <col min="1" max="1" width="29.375" style="271" customWidth="1"/>
    <col min="2" max="2" width="34.625" style="271" customWidth="1"/>
    <col min="3" max="3" width="12.375" style="271" customWidth="1"/>
    <col min="4" max="4" width="12.625" style="271" customWidth="1"/>
    <col min="5" max="5" width="18.75" style="271" customWidth="1"/>
    <col min="6" max="6" width="13.25" style="271" customWidth="1"/>
    <col min="7" max="7" width="13.375" style="272" customWidth="1"/>
    <col min="8" max="8" width="73.75" style="272" customWidth="1"/>
    <col min="9" max="10" width="15.625" style="273" hidden="1" customWidth="1"/>
    <col min="11" max="16384" width="9" style="273" hidden="1"/>
  </cols>
  <sheetData>
    <row r="1" spans="1:8" s="290" customFormat="1" ht="50.25" customHeight="1" thickBot="1" x14ac:dyDescent="0.35">
      <c r="A1" s="187"/>
      <c r="B1" s="188" t="s">
        <v>135</v>
      </c>
      <c r="C1" s="193"/>
      <c r="D1" s="201" t="s">
        <v>137</v>
      </c>
      <c r="E1" s="200">
        <f>'10'!C10</f>
        <v>0</v>
      </c>
      <c r="F1" s="190"/>
      <c r="G1" s="192"/>
      <c r="H1" s="192"/>
    </row>
    <row r="2" spans="1:8" ht="20.25" customHeight="1" x14ac:dyDescent="0.3">
      <c r="A2" s="45"/>
      <c r="B2" s="48" t="s">
        <v>209</v>
      </c>
      <c r="C2" s="47"/>
      <c r="D2" s="47"/>
      <c r="E2" s="47"/>
      <c r="F2" s="53"/>
      <c r="G2" s="18"/>
      <c r="H2" s="18"/>
    </row>
    <row r="3" spans="1:8" ht="18" customHeight="1" x14ac:dyDescent="0.3">
      <c r="A3" s="2"/>
      <c r="B3" s="105" t="s">
        <v>207</v>
      </c>
      <c r="C3" s="106" t="s">
        <v>27</v>
      </c>
      <c r="D3" s="107"/>
      <c r="E3" s="107"/>
      <c r="F3" s="108"/>
      <c r="G3" s="325" t="str">
        <f>IF(F4&gt;0,F3/F3,"")</f>
        <v/>
      </c>
      <c r="H3" s="17"/>
    </row>
    <row r="4" spans="1:8" ht="18" customHeight="1" x14ac:dyDescent="0.3">
      <c r="A4" s="2"/>
      <c r="B4" s="109" t="s">
        <v>206</v>
      </c>
      <c r="C4" s="110" t="s">
        <v>177</v>
      </c>
      <c r="D4" s="111"/>
      <c r="E4" s="111"/>
      <c r="F4" s="112"/>
      <c r="G4" s="325" t="str">
        <f>IF(F4&gt;0,F4/F3,"")</f>
        <v/>
      </c>
      <c r="H4" s="41"/>
    </row>
    <row r="5" spans="1:8" ht="18" customHeight="1" x14ac:dyDescent="0.3">
      <c r="A5" s="2"/>
      <c r="B5" s="109" t="s">
        <v>203</v>
      </c>
      <c r="C5" s="110" t="s">
        <v>27</v>
      </c>
      <c r="D5" s="111"/>
      <c r="E5" s="111"/>
      <c r="F5" s="112"/>
      <c r="G5" s="325" t="str">
        <f>IF(F6&gt;0,F5/F5,"")</f>
        <v/>
      </c>
      <c r="H5" s="17"/>
    </row>
    <row r="6" spans="1:8" ht="18" customHeight="1" x14ac:dyDescent="0.3">
      <c r="A6" s="2"/>
      <c r="B6" s="113" t="s">
        <v>204</v>
      </c>
      <c r="C6" s="114" t="s">
        <v>177</v>
      </c>
      <c r="D6" s="115"/>
      <c r="E6" s="124"/>
      <c r="F6" s="252"/>
      <c r="G6" s="325" t="str">
        <f>IF(F6&gt;0,F6/F5,"")</f>
        <v/>
      </c>
      <c r="H6" s="17"/>
    </row>
    <row r="7" spans="1:8" ht="18" customHeight="1" x14ac:dyDescent="0.3">
      <c r="A7" s="2"/>
      <c r="B7" s="51"/>
      <c r="C7" s="73"/>
      <c r="D7" s="53"/>
      <c r="E7" s="53"/>
      <c r="F7" s="53"/>
      <c r="G7" s="18"/>
      <c r="H7" s="13"/>
    </row>
    <row r="8" spans="1:8" ht="18" customHeight="1" x14ac:dyDescent="0.3">
      <c r="A8" s="4"/>
      <c r="B8" s="263" t="s">
        <v>208</v>
      </c>
      <c r="C8" s="73"/>
      <c r="D8" s="53"/>
      <c r="E8" s="53"/>
      <c r="F8" s="253">
        <v>2017</v>
      </c>
      <c r="G8" s="19"/>
      <c r="H8" s="41"/>
    </row>
    <row r="9" spans="1:8" ht="18" customHeight="1" x14ac:dyDescent="0.3">
      <c r="A9" s="4"/>
      <c r="B9" s="241" t="s">
        <v>24</v>
      </c>
      <c r="C9" s="106" t="s">
        <v>229</v>
      </c>
      <c r="D9" s="107"/>
      <c r="E9" s="116"/>
      <c r="F9" s="240"/>
      <c r="G9" s="24"/>
      <c r="H9" s="17"/>
    </row>
    <row r="10" spans="1:8" ht="18" customHeight="1" x14ac:dyDescent="0.3">
      <c r="A10" s="2"/>
      <c r="B10" s="109" t="s">
        <v>63</v>
      </c>
      <c r="C10" s="110"/>
      <c r="D10" s="111"/>
      <c r="E10" s="117"/>
      <c r="F10" s="215"/>
      <c r="G10" s="39" t="s">
        <v>23</v>
      </c>
      <c r="H10" s="13"/>
    </row>
    <row r="11" spans="1:8" ht="18" customHeight="1" x14ac:dyDescent="0.3">
      <c r="A11" s="2"/>
      <c r="B11" s="238" t="s">
        <v>89</v>
      </c>
      <c r="C11" s="110"/>
      <c r="D11" s="111"/>
      <c r="E11" s="119"/>
      <c r="F11" s="239">
        <f>F9-F10</f>
        <v>0</v>
      </c>
      <c r="G11" s="326" t="str">
        <f>IF(F11&gt;0,"groei van","")</f>
        <v/>
      </c>
      <c r="H11" s="327" t="str">
        <f>IF(F11&gt;0,(F11-F3)/F3,"")</f>
        <v/>
      </c>
    </row>
    <row r="12" spans="1:8" ht="18" customHeight="1" x14ac:dyDescent="0.3">
      <c r="A12" s="2"/>
      <c r="B12" s="109" t="s">
        <v>73</v>
      </c>
      <c r="C12" s="110" t="s">
        <v>85</v>
      </c>
      <c r="D12" s="111"/>
      <c r="E12" s="117"/>
      <c r="F12" s="216"/>
      <c r="G12" s="26"/>
      <c r="H12" s="41"/>
    </row>
    <row r="13" spans="1:8" ht="18" customHeight="1" x14ac:dyDescent="0.3">
      <c r="A13" s="2"/>
      <c r="B13" s="109" t="s">
        <v>74</v>
      </c>
      <c r="C13" s="111"/>
      <c r="D13" s="111"/>
      <c r="E13" s="117"/>
      <c r="F13" s="118"/>
      <c r="G13" s="26"/>
      <c r="H13" s="18"/>
    </row>
    <row r="14" spans="1:8" ht="18" customHeight="1" x14ac:dyDescent="0.3">
      <c r="A14" s="2"/>
      <c r="B14" s="109" t="s">
        <v>75</v>
      </c>
      <c r="C14" s="111"/>
      <c r="D14" s="111"/>
      <c r="E14" s="117"/>
      <c r="F14" s="118"/>
      <c r="G14" s="26"/>
      <c r="H14" s="18"/>
    </row>
    <row r="15" spans="1:8" ht="18" customHeight="1" x14ac:dyDescent="0.3">
      <c r="A15" s="2"/>
      <c r="B15" s="109" t="s">
        <v>76</v>
      </c>
      <c r="C15" s="111"/>
      <c r="D15" s="111"/>
      <c r="E15" s="117"/>
      <c r="F15" s="118"/>
      <c r="G15" s="26"/>
      <c r="H15" s="18"/>
    </row>
    <row r="16" spans="1:8" ht="18" customHeight="1" x14ac:dyDescent="0.3">
      <c r="A16" s="2"/>
      <c r="B16" s="109" t="s">
        <v>77</v>
      </c>
      <c r="C16" s="111"/>
      <c r="D16" s="111"/>
      <c r="E16" s="117"/>
      <c r="F16" s="118"/>
      <c r="G16" s="26"/>
      <c r="H16" s="18"/>
    </row>
    <row r="17" spans="1:9" ht="18" customHeight="1" x14ac:dyDescent="0.3">
      <c r="A17" s="2"/>
      <c r="B17" s="109" t="s">
        <v>1</v>
      </c>
      <c r="C17" s="111"/>
      <c r="D17" s="111"/>
      <c r="E17" s="117"/>
      <c r="F17" s="120"/>
      <c r="G17" s="26"/>
      <c r="H17" s="18"/>
    </row>
    <row r="18" spans="1:9" ht="18" customHeight="1" x14ac:dyDescent="0.3">
      <c r="A18" s="2"/>
      <c r="B18" s="109" t="s">
        <v>80</v>
      </c>
      <c r="C18" s="111"/>
      <c r="D18" s="111"/>
      <c r="E18" s="117"/>
      <c r="F18" s="120"/>
      <c r="G18" s="26"/>
      <c r="H18" s="18"/>
    </row>
    <row r="19" spans="1:9" ht="18" customHeight="1" x14ac:dyDescent="0.3">
      <c r="A19" s="2"/>
      <c r="B19" s="121" t="s">
        <v>79</v>
      </c>
      <c r="C19" s="110" t="s">
        <v>78</v>
      </c>
      <c r="D19" s="111"/>
      <c r="E19" s="117"/>
      <c r="F19" s="120"/>
      <c r="G19" s="26"/>
      <c r="H19" s="18"/>
    </row>
    <row r="20" spans="1:9" ht="18" customHeight="1" x14ac:dyDescent="0.3">
      <c r="A20" s="4"/>
      <c r="B20" s="109" t="s">
        <v>11</v>
      </c>
      <c r="C20" s="111"/>
      <c r="D20" s="111"/>
      <c r="E20" s="117"/>
      <c r="F20" s="120"/>
      <c r="G20" s="26"/>
      <c r="H20" s="35"/>
    </row>
    <row r="21" spans="1:9" ht="18" customHeight="1" x14ac:dyDescent="0.3">
      <c r="A21" s="2"/>
      <c r="B21" s="109" t="s">
        <v>10</v>
      </c>
      <c r="C21" s="110" t="s">
        <v>86</v>
      </c>
      <c r="D21" s="111"/>
      <c r="E21" s="117"/>
      <c r="F21" s="120"/>
      <c r="G21" s="26"/>
      <c r="H21" s="18"/>
    </row>
    <row r="22" spans="1:9" ht="18" customHeight="1" x14ac:dyDescent="0.3">
      <c r="A22" s="2"/>
      <c r="B22" s="109" t="s">
        <v>117</v>
      </c>
      <c r="C22" s="111"/>
      <c r="D22" s="111"/>
      <c r="E22" s="117"/>
      <c r="F22" s="120"/>
      <c r="G22" s="26"/>
      <c r="H22" s="18"/>
    </row>
    <row r="23" spans="1:9" ht="18" customHeight="1" x14ac:dyDescent="0.3">
      <c r="A23" s="2"/>
      <c r="B23" s="109" t="s">
        <v>2</v>
      </c>
      <c r="C23" s="111"/>
      <c r="D23" s="111"/>
      <c r="E23" s="117"/>
      <c r="F23" s="257"/>
      <c r="G23" s="26"/>
      <c r="H23" s="18"/>
    </row>
    <row r="24" spans="1:9" ht="18" customHeight="1" x14ac:dyDescent="0.3">
      <c r="A24" s="2"/>
      <c r="B24" s="122" t="s">
        <v>72</v>
      </c>
      <c r="C24" s="110" t="s">
        <v>171</v>
      </c>
      <c r="D24" s="111"/>
      <c r="E24" s="119"/>
      <c r="F24" s="257"/>
      <c r="G24" s="27"/>
      <c r="H24" s="18"/>
    </row>
    <row r="25" spans="1:9" ht="18" customHeight="1" x14ac:dyDescent="0.3">
      <c r="A25" s="205"/>
      <c r="B25" s="109" t="s">
        <v>28</v>
      </c>
      <c r="C25" s="110"/>
      <c r="D25" s="111"/>
      <c r="E25" s="119"/>
      <c r="F25" s="217">
        <f>SUM(F12:F24)</f>
        <v>0</v>
      </c>
      <c r="G25" s="26"/>
      <c r="H25" s="18"/>
    </row>
    <row r="26" spans="1:9" ht="18" customHeight="1" x14ac:dyDescent="0.3">
      <c r="A26" s="2"/>
      <c r="B26" s="242" t="s">
        <v>205</v>
      </c>
      <c r="C26" s="114" t="s">
        <v>177</v>
      </c>
      <c r="D26" s="115"/>
      <c r="E26" s="123"/>
      <c r="F26" s="243">
        <f>F11-F25</f>
        <v>0</v>
      </c>
      <c r="G26" s="26"/>
      <c r="H26" s="23"/>
    </row>
    <row r="27" spans="1:9" ht="18" customHeight="1" x14ac:dyDescent="0.3">
      <c r="A27" s="2"/>
      <c r="B27" s="51"/>
      <c r="C27" s="53"/>
      <c r="D27" s="53"/>
      <c r="E27" s="53"/>
      <c r="F27" s="74"/>
      <c r="G27" s="16"/>
      <c r="H27" s="16"/>
    </row>
    <row r="28" spans="1:9" ht="18" customHeight="1" x14ac:dyDescent="0.3">
      <c r="A28" s="275"/>
      <c r="B28" s="319" t="s">
        <v>235</v>
      </c>
      <c r="C28" s="320" t="e">
        <f>(F11-F3)/F3</f>
        <v>#DIV/0!</v>
      </c>
      <c r="D28" s="274"/>
      <c r="E28" s="274"/>
      <c r="F28" s="274"/>
      <c r="G28" s="276"/>
      <c r="H28" s="276"/>
    </row>
    <row r="29" spans="1:9" ht="18" customHeight="1" x14ac:dyDescent="0.3">
      <c r="A29" s="275"/>
      <c r="B29" s="321" t="s">
        <v>236</v>
      </c>
      <c r="C29" s="322" t="e">
        <f>(F5-F11)/F11</f>
        <v>#DIV/0!</v>
      </c>
      <c r="D29" s="274"/>
      <c r="E29" s="274"/>
      <c r="F29" s="274"/>
      <c r="G29" s="278"/>
      <c r="H29" s="278"/>
      <c r="I29" s="299"/>
    </row>
    <row r="30" spans="1:9" ht="18" customHeight="1" x14ac:dyDescent="0.3">
      <c r="A30" s="275"/>
      <c r="B30" s="321" t="s">
        <v>237</v>
      </c>
      <c r="C30" s="322" t="e">
        <f>(F26-F4)/F4</f>
        <v>#DIV/0!</v>
      </c>
      <c r="D30" s="274"/>
      <c r="E30" s="274"/>
      <c r="F30" s="274"/>
      <c r="G30" s="278"/>
      <c r="H30" s="278"/>
    </row>
    <row r="31" spans="1:9" ht="18" customHeight="1" x14ac:dyDescent="0.3">
      <c r="A31" s="275"/>
      <c r="B31" s="323" t="s">
        <v>238</v>
      </c>
      <c r="C31" s="324" t="e">
        <f>(F6-F26)/F26</f>
        <v>#DIV/0!</v>
      </c>
      <c r="D31" s="274"/>
      <c r="E31" s="274"/>
      <c r="F31" s="279"/>
      <c r="G31" s="278"/>
      <c r="H31" s="278"/>
    </row>
    <row r="32" spans="1:9" ht="18" customHeight="1" x14ac:dyDescent="0.3">
      <c r="A32" s="275"/>
      <c r="B32" s="277"/>
      <c r="C32" s="274"/>
      <c r="D32" s="274"/>
      <c r="E32" s="274"/>
      <c r="F32" s="274"/>
      <c r="G32" s="278"/>
      <c r="H32" s="278"/>
    </row>
    <row r="33" spans="1:8" ht="18" customHeight="1" x14ac:dyDescent="0.3">
      <c r="A33" s="275"/>
      <c r="B33" s="277"/>
      <c r="C33" s="274"/>
      <c r="D33" s="274"/>
      <c r="E33" s="274"/>
      <c r="F33" s="274"/>
      <c r="G33" s="278"/>
      <c r="H33" s="278"/>
    </row>
    <row r="34" spans="1:8" ht="18" customHeight="1" x14ac:dyDescent="0.3">
      <c r="A34" s="275"/>
      <c r="B34" s="274"/>
      <c r="C34" s="274"/>
      <c r="D34" s="274"/>
      <c r="E34" s="274"/>
      <c r="F34" s="274"/>
      <c r="G34" s="278"/>
      <c r="H34" s="278"/>
    </row>
    <row r="35" spans="1:8" ht="18" customHeight="1" x14ac:dyDescent="0.3">
      <c r="A35" s="274"/>
      <c r="B35" s="274"/>
      <c r="C35" s="274"/>
      <c r="D35" s="274"/>
      <c r="E35" s="274"/>
      <c r="F35" s="274"/>
      <c r="G35" s="278"/>
      <c r="H35" s="278"/>
    </row>
    <row r="36" spans="1:8" ht="15" customHeight="1" x14ac:dyDescent="0.3">
      <c r="A36" s="274"/>
      <c r="B36" s="274"/>
      <c r="C36" s="274"/>
      <c r="D36" s="274"/>
      <c r="E36" s="274"/>
      <c r="F36" s="274"/>
      <c r="G36" s="278"/>
      <c r="H36" s="278"/>
    </row>
    <row r="37" spans="1:8" ht="15" customHeight="1" x14ac:dyDescent="0.3">
      <c r="A37" s="274"/>
      <c r="B37" s="274"/>
      <c r="C37" s="274"/>
      <c r="D37" s="274"/>
      <c r="E37" s="274"/>
      <c r="F37" s="274"/>
      <c r="G37" s="278"/>
      <c r="H37" s="278"/>
    </row>
    <row r="38" spans="1:8" ht="15" customHeight="1" x14ac:dyDescent="0.3">
      <c r="A38" s="274"/>
      <c r="B38" s="274"/>
      <c r="C38" s="274"/>
      <c r="D38" s="274"/>
      <c r="E38" s="274"/>
      <c r="F38" s="274"/>
      <c r="G38" s="278"/>
      <c r="H38" s="278"/>
    </row>
    <row r="39" spans="1:8" ht="15" customHeight="1" x14ac:dyDescent="0.3">
      <c r="A39" s="274"/>
      <c r="B39" s="274"/>
      <c r="C39" s="274"/>
      <c r="D39" s="274"/>
      <c r="E39" s="274"/>
      <c r="F39" s="274"/>
      <c r="G39" s="278"/>
      <c r="H39" s="278"/>
    </row>
    <row r="40" spans="1:8" ht="15" customHeight="1" x14ac:dyDescent="0.3">
      <c r="A40" s="274"/>
      <c r="B40" s="274"/>
      <c r="C40" s="274"/>
      <c r="D40" s="274"/>
      <c r="E40" s="274"/>
      <c r="F40" s="274"/>
      <c r="G40" s="278"/>
      <c r="H40" s="278"/>
    </row>
    <row r="41" spans="1:8" ht="15" customHeight="1" x14ac:dyDescent="0.3">
      <c r="A41" s="274"/>
      <c r="B41" s="274"/>
      <c r="C41" s="274"/>
      <c r="D41" s="274"/>
      <c r="E41" s="274"/>
      <c r="F41" s="274"/>
      <c r="G41" s="278"/>
      <c r="H41" s="278"/>
    </row>
    <row r="42" spans="1:8" ht="15" customHeight="1" x14ac:dyDescent="0.3">
      <c r="A42" s="274"/>
      <c r="B42" s="274"/>
      <c r="C42" s="274"/>
      <c r="D42" s="274"/>
      <c r="E42" s="274"/>
      <c r="F42" s="274"/>
      <c r="G42" s="278"/>
      <c r="H42" s="278"/>
    </row>
    <row r="43" spans="1:8" ht="15" customHeight="1" x14ac:dyDescent="0.3">
      <c r="A43" s="274"/>
      <c r="B43" s="274"/>
      <c r="C43" s="274"/>
      <c r="D43" s="274"/>
      <c r="E43" s="274"/>
      <c r="F43" s="274"/>
      <c r="G43" s="278"/>
      <c r="H43" s="278"/>
    </row>
    <row r="44" spans="1:8" ht="15" customHeight="1" x14ac:dyDescent="0.3">
      <c r="A44" s="274"/>
      <c r="B44" s="274"/>
      <c r="C44" s="274"/>
      <c r="D44" s="274"/>
      <c r="E44" s="274"/>
      <c r="F44" s="274"/>
      <c r="G44" s="278"/>
      <c r="H44" s="278"/>
    </row>
    <row r="45" spans="1:8" ht="15" customHeight="1" x14ac:dyDescent="0.3">
      <c r="A45" s="274"/>
      <c r="B45" s="274"/>
      <c r="C45" s="274"/>
      <c r="D45" s="274"/>
      <c r="E45" s="274"/>
      <c r="F45" s="274"/>
      <c r="G45" s="278"/>
      <c r="H45" s="278"/>
    </row>
  </sheetData>
  <sheetProtection sheet="1" selectLockedCells="1"/>
  <protectedRanges>
    <protectedRange password="8B9B" sqref="C1 A13 A11 A32:A34 A8:A9 B6:B7 B10:B27 B4" name="Bereik1_2"/>
    <protectedRange password="8B9B" sqref="B1 D1:E1" name="Bereik1_1_1"/>
    <protectedRange password="8B9B" sqref="B32:B33" name="Bereik1"/>
  </protectedRanges>
  <dataConsolidate/>
  <conditionalFormatting sqref="F9:F10 F12:F24 F3:F6">
    <cfRule type="containsBlanks" dxfId="37" priority="2">
      <formula>LEN(TRIM(F3))=0</formula>
    </cfRule>
  </conditionalFormatting>
  <dataValidations xWindow="982" yWindow="601" count="9">
    <dataValidation allowBlank="1" showErrorMessage="1" prompt="Vul hier de omzet na aftrek van werk derden en mutatie ohw in euro's in. Past het getal niet, deel dan door 1.000." sqref="E24:E25 E11:F11" xr:uid="{E8F30A4C-63A7-4ABB-95EF-97C31CAE2E1B}"/>
    <dataValidation type="custom" allowBlank="1" showInputMessage="1" showErrorMessage="1" errorTitle="Let op:" error="Voorgaande gegevens zijn verplicht._x000a_Toets op: Annuleren" sqref="F13:F14" xr:uid="{7A3FB9B4-0443-48E1-A91B-FE579CF7B4A1}">
      <formula1>COUNTA(F9:F10)=2</formula1>
    </dataValidation>
    <dataValidation type="whole" operator="greaterThan" allowBlank="1" showInputMessage="1" showErrorMessage="1" errorTitle="Let op:" error="Vul eerst bovenstaande rode cellen in." sqref="F9" xr:uid="{57E789B5-F4DD-4D1D-AAAF-65016F2DDFEC}">
      <formula1>-1</formula1>
    </dataValidation>
    <dataValidation allowBlank="1" showInputMessage="1" showErrorMessage="1" promptTitle="Toelichting" prompt="Afschrijvingskosten immateriële vaste activa worden niet gevraagd." sqref="F20" xr:uid="{82EBE274-A05F-4AC3-B3AD-4CAF12D4F4A5}"/>
    <dataValidation allowBlank="1" showInputMessage="1" showErrorMessage="1" prompt="als het management vanwege de bedrijfsvorm geen beloning ontvangt, dan niets invullen of alleen bijv. autokosten management." sqref="F24" xr:uid="{3DC334FF-8FA3-42DD-B64F-CE58C3FFF5B7}"/>
    <dataValidation allowBlank="1" showInputMessage="1" showErrorMessage="1" prompt="excl. rente" sqref="F23" xr:uid="{857D2E61-BD29-4FDE-A0E0-C6C083E2E420}"/>
    <dataValidation type="custom" allowBlank="1" showInputMessage="1" showErrorMessage="1" errorTitle="Let op:" error="Voorgaande gegevens zijn verplicht._x000a_Toets op: Annuleren" sqref="F10" xr:uid="{79BD374C-50E4-4778-B1CA-8433CAE33B6F}">
      <formula1>COUNTA(F3:F4)=2</formula1>
    </dataValidation>
    <dataValidation type="whole" operator="greaterThan" allowBlank="1" showInputMessage="1" showErrorMessage="1" sqref="F3:F4" xr:uid="{471E4E41-154F-4304-AE92-28FA75E2BA36}">
      <formula1>-1</formula1>
    </dataValidation>
    <dataValidation type="decimal" operator="greaterThan" allowBlank="1" showInputMessage="1" showErrorMessage="1" sqref="F5:F6" xr:uid="{49FF25FF-D3BC-471A-B603-6F909707625B}">
      <formula1>-1</formula1>
    </dataValidation>
  </dataValidations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>
    <oddFooter>Pagina &amp;P van &amp;N</oddFooter>
  </headerFooter>
  <ignoredErrors>
    <ignoredError sqref="G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t2">
    <tabColor theme="0" tint="-0.499984740745262"/>
    <pageSetUpPr autoPageBreaks="0" fitToPage="1"/>
  </sheetPr>
  <dimension ref="A1:XFC50"/>
  <sheetViews>
    <sheetView showGridLines="0" showRowColHeaders="0" zoomScaleNormal="100" zoomScaleSheetLayoutView="100" workbookViewId="0">
      <pane ySplit="1" topLeftCell="A2" activePane="bottomLeft" state="frozen"/>
      <selection pane="bottomLeft" activeCell="F4" sqref="F4"/>
    </sheetView>
  </sheetViews>
  <sheetFormatPr defaultColWidth="0" defaultRowHeight="15" customHeight="1" zeroHeight="1" x14ac:dyDescent="0.3"/>
  <cols>
    <col min="1" max="1" width="29.375" style="271" customWidth="1"/>
    <col min="2" max="2" width="34.625" style="271" customWidth="1"/>
    <col min="3" max="3" width="12.375" style="271" customWidth="1"/>
    <col min="4" max="4" width="12.625" style="271" customWidth="1"/>
    <col min="5" max="5" width="18.75" style="271" customWidth="1"/>
    <col min="6" max="6" width="13.25" style="271" customWidth="1"/>
    <col min="7" max="7" width="8.875" style="271" customWidth="1"/>
    <col min="8" max="8" width="5.375" style="271" hidden="1" customWidth="1"/>
    <col min="9" max="9" width="10.75" style="271" customWidth="1"/>
    <col min="10" max="10" width="95.75" style="271" customWidth="1"/>
    <col min="11" max="11" width="12.625" style="273" hidden="1"/>
    <col min="12" max="12" width="20.625" style="273" hidden="1"/>
    <col min="13" max="14" width="13" style="273" hidden="1"/>
    <col min="15" max="15" width="20.875" style="273" hidden="1"/>
    <col min="16" max="16383" width="13" style="273" hidden="1"/>
    <col min="16384" max="16384" width="4.875" style="273" hidden="1" customWidth="1"/>
  </cols>
  <sheetData>
    <row r="1" spans="1:10" s="290" customFormat="1" ht="50.25" customHeight="1" thickBot="1" x14ac:dyDescent="0.35">
      <c r="A1" s="187"/>
      <c r="B1" s="188" t="s">
        <v>20</v>
      </c>
      <c r="C1" s="189"/>
      <c r="D1" s="202" t="s">
        <v>137</v>
      </c>
      <c r="E1" s="203">
        <f>'10'!C10</f>
        <v>0</v>
      </c>
      <c r="F1" s="190"/>
      <c r="G1" s="191"/>
      <c r="H1" s="191">
        <v>0</v>
      </c>
      <c r="I1" s="191"/>
      <c r="J1" s="191"/>
    </row>
    <row r="2" spans="1:10" ht="20.25" hidden="1" customHeight="1" x14ac:dyDescent="0.3">
      <c r="A2" s="2"/>
      <c r="B2" s="46"/>
      <c r="C2" s="69"/>
      <c r="D2" s="70"/>
      <c r="E2" s="70"/>
      <c r="F2" s="70"/>
      <c r="G2" s="43"/>
      <c r="H2" s="2"/>
      <c r="I2" s="2"/>
      <c r="J2" s="2"/>
    </row>
    <row r="3" spans="1:10" ht="18" customHeight="1" x14ac:dyDescent="0.3">
      <c r="A3" s="2"/>
      <c r="B3" s="53"/>
      <c r="C3" s="47"/>
      <c r="D3" s="47"/>
      <c r="E3" s="47"/>
      <c r="F3" s="58">
        <v>2017</v>
      </c>
      <c r="G3" s="1"/>
      <c r="H3" s="2"/>
      <c r="I3" s="2"/>
      <c r="J3" s="2"/>
    </row>
    <row r="4" spans="1:10" ht="18" customHeight="1" x14ac:dyDescent="0.3">
      <c r="A4" s="2"/>
      <c r="B4" s="105" t="s">
        <v>157</v>
      </c>
      <c r="C4" s="107"/>
      <c r="D4" s="107"/>
      <c r="E4" s="107"/>
      <c r="F4" s="125"/>
      <c r="G4" s="91" t="str">
        <f>IF(F4="","",F4/'1'!F9)</f>
        <v/>
      </c>
      <c r="H4" s="90"/>
      <c r="I4" s="258" t="str">
        <f>IF(F4="","","van het totaal:")</f>
        <v/>
      </c>
      <c r="J4" s="259" t="str">
        <f>IF(F4="","",'1'!F9)</f>
        <v/>
      </c>
    </row>
    <row r="5" spans="1:10" ht="18" customHeight="1" x14ac:dyDescent="0.3">
      <c r="A5" s="2"/>
      <c r="B5" s="109" t="s">
        <v>158</v>
      </c>
      <c r="C5" s="111"/>
      <c r="D5" s="111"/>
      <c r="E5" s="111"/>
      <c r="F5" s="126"/>
      <c r="G5" s="260" t="str">
        <f>IF(F5&gt;0,F4/F5,"")</f>
        <v/>
      </c>
      <c r="H5" s="346" t="str">
        <f>IF(F5&gt;0,"per klant","")</f>
        <v/>
      </c>
      <c r="I5" s="347"/>
      <c r="J5" s="90"/>
    </row>
    <row r="6" spans="1:10" ht="18" hidden="1" customHeight="1" x14ac:dyDescent="0.3">
      <c r="A6" s="2"/>
      <c r="B6" s="109" t="s">
        <v>159</v>
      </c>
      <c r="C6" s="111"/>
      <c r="D6" s="111"/>
      <c r="E6" s="111"/>
      <c r="F6" s="126"/>
      <c r="G6" s="94" t="str">
        <f>IF(F6&gt;0,F6+F5,"")</f>
        <v/>
      </c>
      <c r="H6" s="232"/>
      <c r="I6" s="235" t="s">
        <v>153</v>
      </c>
      <c r="J6" s="90"/>
    </row>
    <row r="7" spans="1:10" ht="18" customHeight="1" x14ac:dyDescent="0.3">
      <c r="A7" s="2"/>
      <c r="B7" s="109" t="s">
        <v>239</v>
      </c>
      <c r="C7" s="111"/>
      <c r="D7" s="127"/>
      <c r="E7" s="111"/>
      <c r="F7" s="126"/>
      <c r="G7" s="91" t="str">
        <f>IF(F7="","",F7/F5)</f>
        <v/>
      </c>
      <c r="H7" s="236"/>
      <c r="I7" s="90" t="str">
        <f>IF(F7="","","van het totaal")</f>
        <v/>
      </c>
      <c r="J7" s="90"/>
    </row>
    <row r="8" spans="1:10" ht="18" customHeight="1" x14ac:dyDescent="0.3">
      <c r="A8" s="2"/>
      <c r="B8" s="109" t="s">
        <v>240</v>
      </c>
      <c r="C8" s="111"/>
      <c r="D8" s="127"/>
      <c r="E8" s="111"/>
      <c r="F8" s="316"/>
      <c r="G8" s="91" t="str">
        <f>IF(F8="","",F8/F5)</f>
        <v/>
      </c>
      <c r="H8" s="236"/>
      <c r="I8" s="90" t="str">
        <f>IF(F8="","","van het totaal")</f>
        <v/>
      </c>
      <c r="J8" s="90"/>
    </row>
    <row r="9" spans="1:10" ht="18" customHeight="1" x14ac:dyDescent="0.3">
      <c r="A9" s="2"/>
      <c r="B9" s="109" t="s">
        <v>155</v>
      </c>
      <c r="C9" s="111"/>
      <c r="D9" s="127"/>
      <c r="E9" s="111"/>
      <c r="F9" s="315"/>
      <c r="G9" s="91" t="str">
        <f>IF(F9="","",F9/F4)</f>
        <v/>
      </c>
      <c r="H9" s="236"/>
      <c r="I9" s="90" t="str">
        <f>IF(F9="","","van totaal zakelijk")</f>
        <v/>
      </c>
      <c r="J9" s="90"/>
    </row>
    <row r="10" spans="1:10" ht="18" customHeight="1" x14ac:dyDescent="0.3">
      <c r="A10" s="2"/>
      <c r="B10" s="113" t="s">
        <v>156</v>
      </c>
      <c r="C10" s="115"/>
      <c r="D10" s="128"/>
      <c r="E10" s="115"/>
      <c r="F10" s="246"/>
      <c r="G10" s="91" t="str">
        <f>IF(F10="","",F10/'1'!F9)</f>
        <v/>
      </c>
      <c r="H10" s="236"/>
      <c r="I10" s="346" t="str">
        <f>IF(F10="","","van de omzet")</f>
        <v/>
      </c>
      <c r="J10" s="347"/>
    </row>
    <row r="11" spans="1:10" ht="18" customHeight="1" x14ac:dyDescent="0.3">
      <c r="A11" s="2"/>
      <c r="B11" s="47"/>
      <c r="C11" s="47"/>
      <c r="D11" s="68"/>
      <c r="E11" s="54"/>
      <c r="F11" s="71"/>
      <c r="G11" s="36"/>
      <c r="H11" s="2"/>
      <c r="I11" s="2"/>
      <c r="J11" s="2"/>
    </row>
    <row r="12" spans="1:10" ht="18" customHeight="1" x14ac:dyDescent="0.3">
      <c r="A12" s="2"/>
      <c r="B12" s="48" t="s">
        <v>154</v>
      </c>
      <c r="C12" s="47"/>
      <c r="D12" s="68"/>
      <c r="E12" s="47"/>
      <c r="F12" s="72"/>
      <c r="G12" s="37"/>
      <c r="H12" s="6"/>
      <c r="I12" s="2"/>
      <c r="J12" s="2"/>
    </row>
    <row r="13" spans="1:10" ht="18" customHeight="1" x14ac:dyDescent="0.4">
      <c r="A13" s="2"/>
      <c r="B13" s="129" t="s">
        <v>178</v>
      </c>
      <c r="C13" s="107"/>
      <c r="D13" s="130"/>
      <c r="E13" s="237"/>
      <c r="F13" s="302"/>
      <c r="G13" s="91" t="str">
        <f>IF(F13="","",F13/'1'!F9)</f>
        <v/>
      </c>
      <c r="H13" s="34"/>
      <c r="I13" s="346" t="str">
        <f>IF(F13="","","van de omzet")</f>
        <v/>
      </c>
      <c r="J13" s="347"/>
    </row>
    <row r="14" spans="1:10" ht="18" customHeight="1" x14ac:dyDescent="0.3">
      <c r="A14" s="2"/>
      <c r="B14" s="131" t="s">
        <v>146</v>
      </c>
      <c r="C14" s="115"/>
      <c r="D14" s="115"/>
      <c r="E14" s="115"/>
      <c r="F14" s="249" t="s">
        <v>7</v>
      </c>
      <c r="G14" s="2"/>
      <c r="H14" s="2"/>
      <c r="I14" s="2"/>
      <c r="J14" s="2"/>
    </row>
    <row r="15" spans="1:10" ht="18" hidden="1" customHeight="1" x14ac:dyDescent="0.3">
      <c r="A15" s="80"/>
      <c r="B15" s="7"/>
      <c r="C15" s="2"/>
      <c r="D15" s="2"/>
      <c r="E15" s="2"/>
      <c r="F15" s="2"/>
      <c r="G15" s="2"/>
      <c r="H15" s="2"/>
      <c r="I15" s="2"/>
      <c r="J15" s="2"/>
    </row>
    <row r="16" spans="1:10" ht="18" hidden="1" customHeight="1" x14ac:dyDescent="0.3">
      <c r="A16" s="80"/>
      <c r="B16" s="2"/>
      <c r="C16" s="2"/>
      <c r="D16" s="2"/>
      <c r="E16" s="2"/>
      <c r="F16" s="2"/>
      <c r="G16" s="2"/>
      <c r="H16" s="2"/>
      <c r="I16" s="2"/>
      <c r="J16" s="2"/>
    </row>
    <row r="17" spans="1:10" ht="18" hidden="1" customHeight="1" x14ac:dyDescent="0.3">
      <c r="A17" s="44"/>
      <c r="B17" s="7"/>
      <c r="C17" s="2"/>
      <c r="D17" s="2"/>
      <c r="E17" s="2"/>
      <c r="F17" s="2"/>
      <c r="G17" s="2"/>
      <c r="H17" s="2"/>
      <c r="I17" s="2"/>
      <c r="J17" s="2"/>
    </row>
    <row r="18" spans="1:10" ht="18" hidden="1" customHeight="1" x14ac:dyDescent="0.3">
      <c r="A18" s="78"/>
      <c r="B18" s="7"/>
      <c r="C18" s="2"/>
      <c r="D18" s="2"/>
      <c r="E18" s="2"/>
      <c r="F18" s="2"/>
      <c r="G18" s="2"/>
      <c r="H18" s="2"/>
      <c r="I18" s="2"/>
      <c r="J18" s="2"/>
    </row>
    <row r="19" spans="1:10" ht="18" hidden="1" customHeight="1" x14ac:dyDescent="0.3">
      <c r="A19" s="78"/>
      <c r="B19" s="7"/>
      <c r="C19" s="2"/>
      <c r="D19" s="2"/>
      <c r="E19" s="2"/>
      <c r="F19" s="45"/>
      <c r="G19" s="44"/>
      <c r="H19" s="2"/>
      <c r="I19" s="2"/>
      <c r="J19" s="2"/>
    </row>
    <row r="20" spans="1:10" ht="18" hidden="1" customHeight="1" x14ac:dyDescent="0.3">
      <c r="A20" s="44"/>
      <c r="B20" s="7"/>
      <c r="C20" s="2"/>
      <c r="D20" s="2"/>
      <c r="E20" s="2"/>
      <c r="F20" s="45"/>
      <c r="G20" s="2"/>
      <c r="H20" s="2"/>
      <c r="I20" s="2"/>
      <c r="J20" s="2"/>
    </row>
    <row r="21" spans="1:10" ht="18" hidden="1" customHeight="1" x14ac:dyDescent="0.3">
      <c r="A21" s="44"/>
      <c r="B21" s="7"/>
      <c r="C21" s="2"/>
      <c r="D21" s="2"/>
      <c r="E21" s="2"/>
      <c r="F21" s="45"/>
      <c r="G21" s="2"/>
      <c r="H21" s="2"/>
      <c r="I21" s="2"/>
      <c r="J21" s="2"/>
    </row>
    <row r="22" spans="1:10" ht="18" hidden="1" customHeight="1" x14ac:dyDescent="0.3">
      <c r="A22" s="44"/>
      <c r="B22" s="7"/>
      <c r="C22" s="2"/>
      <c r="D22" s="2"/>
      <c r="E22" s="2"/>
      <c r="F22" s="2"/>
      <c r="G22" s="2"/>
      <c r="H22" s="2"/>
      <c r="I22" s="2"/>
      <c r="J22" s="2"/>
    </row>
    <row r="23" spans="1:10" ht="18" hidden="1" customHeight="1" x14ac:dyDescent="0.3">
      <c r="A23" s="2"/>
      <c r="B23" s="7"/>
      <c r="C23" s="2"/>
      <c r="D23" s="2"/>
      <c r="E23" s="2"/>
      <c r="F23" s="2"/>
      <c r="G23" s="2"/>
      <c r="H23" s="2"/>
      <c r="I23" s="2"/>
      <c r="J23" s="2"/>
    </row>
    <row r="24" spans="1:10" ht="18" hidden="1" customHeight="1" x14ac:dyDescent="0.3">
      <c r="A24" s="2"/>
      <c r="B24" s="7"/>
      <c r="C24" s="2"/>
      <c r="D24" s="2"/>
      <c r="E24" s="2"/>
      <c r="F24" s="2"/>
      <c r="G24" s="2"/>
      <c r="H24" s="2"/>
      <c r="I24" s="2"/>
      <c r="J24" s="2"/>
    </row>
    <row r="25" spans="1:10" ht="18" hidden="1" customHeight="1" x14ac:dyDescent="0.3">
      <c r="A25" s="2"/>
      <c r="B25" s="7"/>
      <c r="C25" s="2"/>
      <c r="D25" s="2"/>
      <c r="E25" s="2"/>
      <c r="F25" s="2"/>
      <c r="G25" s="2"/>
      <c r="H25" s="2"/>
      <c r="I25" s="2"/>
      <c r="J25" s="2"/>
    </row>
    <row r="26" spans="1:10" ht="18" hidden="1" customHeight="1" x14ac:dyDescent="0.3">
      <c r="A26" s="2"/>
      <c r="B26" s="7"/>
      <c r="C26" s="2"/>
      <c r="D26" s="2"/>
      <c r="E26" s="2"/>
      <c r="F26" s="2"/>
      <c r="G26" s="2"/>
      <c r="H26" s="2"/>
      <c r="I26" s="2"/>
      <c r="J26" s="2"/>
    </row>
    <row r="27" spans="1:10" ht="18" hidden="1" customHeight="1" x14ac:dyDescent="0.3">
      <c r="A27" s="2"/>
      <c r="B27" s="7"/>
      <c r="C27" s="2"/>
      <c r="D27" s="2"/>
      <c r="E27" s="2"/>
      <c r="F27" s="2"/>
      <c r="G27" s="2"/>
      <c r="H27" s="2"/>
      <c r="I27" s="2"/>
      <c r="J27" s="2"/>
    </row>
    <row r="28" spans="1:10" ht="18" hidden="1" customHeight="1" x14ac:dyDescent="0.3">
      <c r="A28" s="2"/>
      <c r="B28" s="7"/>
      <c r="C28" s="2"/>
      <c r="D28" s="2"/>
      <c r="E28" s="2"/>
      <c r="F28" s="2"/>
      <c r="G28" s="2"/>
      <c r="H28" s="2"/>
      <c r="I28" s="2"/>
      <c r="J28" s="2"/>
    </row>
    <row r="29" spans="1:10" ht="18" hidden="1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8" hidden="1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8" hidden="1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18" hidden="1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5" hidden="1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5" hidden="1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5" hidden="1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5" hidden="1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5" hidden="1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5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5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5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5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5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5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5" customHeight="1" x14ac:dyDescent="0.3"/>
    <row r="45" spans="1:10" ht="15" customHeight="1" x14ac:dyDescent="0.3"/>
    <row r="46" spans="1:10" ht="15" customHeight="1" x14ac:dyDescent="0.3"/>
    <row r="47" spans="1:10" ht="15" customHeight="1" x14ac:dyDescent="0.3"/>
    <row r="48" spans="1:10" ht="15" customHeight="1" x14ac:dyDescent="0.3"/>
    <row r="49" ht="15" customHeight="1" x14ac:dyDescent="0.3"/>
    <row r="50" ht="15" customHeight="1" x14ac:dyDescent="0.3"/>
  </sheetData>
  <sheetProtection sheet="1" selectLockedCells="1"/>
  <protectedRanges>
    <protectedRange password="8B9B" sqref="B17:B28 B14:B15" name="Bereik1"/>
    <protectedRange password="8B9B" sqref="A19:A22" name="Bereik1_2"/>
  </protectedRanges>
  <dataConsolidate/>
  <mergeCells count="3">
    <mergeCell ref="H5:I5"/>
    <mergeCell ref="I10:J10"/>
    <mergeCell ref="I13:J13"/>
  </mergeCells>
  <conditionalFormatting sqref="F13:F14 F4:F10">
    <cfRule type="containsText" dxfId="36" priority="3" operator="containsText" text="kies:">
      <formula>NOT(ISERROR(SEARCH("kies:",F4)))</formula>
    </cfRule>
    <cfRule type="containsBlanks" dxfId="35" priority="4">
      <formula>LEN(TRIM(F4))=0</formula>
    </cfRule>
  </conditionalFormatting>
  <dataValidations xWindow="910" yWindow="487" count="3">
    <dataValidation type="whole" operator="lessThan" allowBlank="1" showInputMessage="1" showErrorMessage="1" errorTitle="Foute invoer" error="Dit getal moet kleiner dan het totaalaantal zakelijke klanten zijn." prompt="klanten die bij elkaar horen als 1 klant tellen" sqref="F9" xr:uid="{00000000-0002-0000-0200-000000000000}">
      <formula1>F4</formula1>
    </dataValidation>
    <dataValidation type="whole" errorStyle="warning" allowBlank="1" showInputMessage="1" showErrorMessage="1" prompt="aantal klantnummers" sqref="F5:F8" xr:uid="{00000000-0002-0000-0200-000001000000}">
      <formula1>0</formula1>
      <formula2>2000000</formula2>
    </dataValidation>
    <dataValidation allowBlank="1" showInputMessage="1" showErrorMessage="1" prompt="per einde 2017" sqref="F13" xr:uid="{00000000-0002-0000-0200-000003000000}"/>
  </dataValidations>
  <pageMargins left="0.75" right="0.75" top="1" bottom="1" header="0.5" footer="0.5"/>
  <pageSetup paperSize="9" scale="90" orientation="portrait" r:id="rId1"/>
  <headerFooter alignWithMargins="0">
    <oddFooter>Pagina &amp;P van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910" yWindow="487" count="3">
        <x14:dataValidation type="list" allowBlank="1" showInputMessage="1" showErrorMessage="1" xr:uid="{00000000-0002-0000-0200-000004000000}">
          <x14:formula1>
            <xm:f>'10'!$D$14:$D$17</xm:f>
          </x14:formula1>
          <xm:sqref>F14</xm:sqref>
        </x14:dataValidation>
        <x14:dataValidation type="whole" allowBlank="1" showInputMessage="1" showErrorMessage="1" errorTitle="Overschrijding maximum" error="Deze omzet overschrijdt de totaalomzet." xr:uid="{00000000-0002-0000-0200-000005000000}">
          <x14:formula1>
            <xm:f>0</xm:f>
          </x14:formula1>
          <x14:formula2>
            <xm:f>'1'!F9</xm:f>
          </x14:formula2>
          <xm:sqref>F10</xm:sqref>
        </x14:dataValidation>
        <x14:dataValidation type="whole" allowBlank="1" showInputMessage="1" showErrorMessage="1" errorTitle="Overschrijding maximum" error="Deze omzet overschrijdt de totaalomzet." xr:uid="{00000000-0002-0000-0200-000006000000}">
          <x14:formula1>
            <xm:f>1</xm:f>
          </x14:formula1>
          <x14:formula2>
            <xm:f>'1'!F9</xm:f>
          </x14:formula2>
          <xm:sqref>F4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t3">
    <tabColor theme="0" tint="-0.499984740745262"/>
    <pageSetUpPr autoPageBreaks="0" fitToPage="1"/>
  </sheetPr>
  <dimension ref="A1:I50"/>
  <sheetViews>
    <sheetView showGridLines="0" showRowColHeaders="0" zoomScaleNormal="100" zoomScaleSheetLayoutView="100" workbookViewId="0">
      <pane ySplit="1" topLeftCell="A2" activePane="bottomLeft" state="frozen"/>
      <selection pane="bottomLeft" activeCell="F13" sqref="F13"/>
    </sheetView>
  </sheetViews>
  <sheetFormatPr defaultColWidth="0" defaultRowHeight="15" customHeight="1" zeroHeight="1" x14ac:dyDescent="0.3"/>
  <cols>
    <col min="1" max="1" width="29.375" style="271" customWidth="1"/>
    <col min="2" max="2" width="34.625" style="271" customWidth="1"/>
    <col min="3" max="3" width="12.375" style="271" customWidth="1"/>
    <col min="4" max="4" width="12.625" style="271" customWidth="1"/>
    <col min="5" max="5" width="18.75" style="271" customWidth="1"/>
    <col min="6" max="6" width="13.25" style="271" customWidth="1"/>
    <col min="7" max="7" width="13.375" style="271" customWidth="1"/>
    <col min="8" max="8" width="91.5" style="271" customWidth="1"/>
    <col min="9" max="9" width="32" style="273" hidden="1" customWidth="1"/>
    <col min="10" max="16384" width="13" style="273" hidden="1"/>
  </cols>
  <sheetData>
    <row r="1" spans="1:8" s="290" customFormat="1" ht="50.25" customHeight="1" thickBot="1" x14ac:dyDescent="0.35">
      <c r="A1" s="187"/>
      <c r="B1" s="188" t="s">
        <v>232</v>
      </c>
      <c r="C1" s="189"/>
      <c r="D1" s="202" t="s">
        <v>137</v>
      </c>
      <c r="E1" s="203">
        <f>'10'!C10</f>
        <v>0</v>
      </c>
      <c r="F1" s="190"/>
      <c r="G1" s="191"/>
      <c r="H1" s="191"/>
    </row>
    <row r="2" spans="1:8" ht="22.5" customHeight="1" x14ac:dyDescent="0.3">
      <c r="A2" s="2"/>
      <c r="B2" s="66" t="s">
        <v>241</v>
      </c>
      <c r="C2" s="47"/>
      <c r="D2" s="47"/>
      <c r="E2" s="47"/>
      <c r="F2" s="47"/>
      <c r="G2" s="2"/>
      <c r="H2" s="2"/>
    </row>
    <row r="3" spans="1:8" ht="18" customHeight="1" x14ac:dyDescent="0.3">
      <c r="A3" s="2"/>
      <c r="B3" s="134" t="s">
        <v>31</v>
      </c>
      <c r="C3" s="107"/>
      <c r="D3" s="107"/>
      <c r="E3" s="107"/>
      <c r="F3" s="318"/>
      <c r="G3" s="2"/>
      <c r="H3" s="2"/>
    </row>
    <row r="4" spans="1:8" ht="18" customHeight="1" x14ac:dyDescent="0.3">
      <c r="A4" s="2"/>
      <c r="B4" s="135" t="s">
        <v>83</v>
      </c>
      <c r="C4" s="111"/>
      <c r="D4" s="111"/>
      <c r="E4" s="111"/>
      <c r="F4" s="233"/>
      <c r="G4" s="2"/>
      <c r="H4" s="2"/>
    </row>
    <row r="5" spans="1:8" ht="18" customHeight="1" x14ac:dyDescent="0.3">
      <c r="A5" s="2"/>
      <c r="B5" s="135" t="s">
        <v>179</v>
      </c>
      <c r="C5" s="111"/>
      <c r="D5" s="111"/>
      <c r="E5" s="111"/>
      <c r="F5" s="233"/>
      <c r="G5" s="2"/>
      <c r="H5" s="2"/>
    </row>
    <row r="6" spans="1:8" ht="18" customHeight="1" x14ac:dyDescent="0.3">
      <c r="A6" s="2"/>
      <c r="B6" s="135" t="s">
        <v>32</v>
      </c>
      <c r="C6" s="111"/>
      <c r="D6" s="111"/>
      <c r="E6" s="111"/>
      <c r="F6" s="233"/>
      <c r="G6" s="2"/>
      <c r="H6" s="2"/>
    </row>
    <row r="7" spans="1:8" ht="18" customHeight="1" x14ac:dyDescent="0.3">
      <c r="A7" s="2"/>
      <c r="B7" s="135" t="s">
        <v>39</v>
      </c>
      <c r="C7" s="111"/>
      <c r="D7" s="111"/>
      <c r="E7" s="111"/>
      <c r="F7" s="233"/>
      <c r="G7" s="2"/>
      <c r="H7" s="2"/>
    </row>
    <row r="8" spans="1:8" ht="18" customHeight="1" x14ac:dyDescent="0.3">
      <c r="A8" s="2"/>
      <c r="B8" s="135" t="s">
        <v>84</v>
      </c>
      <c r="C8" s="111"/>
      <c r="D8" s="111"/>
      <c r="E8" s="111"/>
      <c r="F8" s="233"/>
      <c r="G8" s="2"/>
      <c r="H8" s="2"/>
    </row>
    <row r="9" spans="1:8" ht="18" customHeight="1" x14ac:dyDescent="0.3">
      <c r="A9" s="2"/>
      <c r="B9" s="135" t="s">
        <v>119</v>
      </c>
      <c r="C9" s="111"/>
      <c r="D9" s="111"/>
      <c r="E9" s="111"/>
      <c r="F9" s="233"/>
      <c r="G9" s="2"/>
      <c r="H9" s="2"/>
    </row>
    <row r="10" spans="1:8" ht="18" customHeight="1" x14ac:dyDescent="0.3">
      <c r="A10" s="2"/>
      <c r="B10" s="136" t="s">
        <v>33</v>
      </c>
      <c r="C10" s="115"/>
      <c r="D10" s="115"/>
      <c r="E10" s="115"/>
      <c r="F10" s="234"/>
      <c r="G10" s="2"/>
      <c r="H10" s="2"/>
    </row>
    <row r="11" spans="1:8" ht="18" customHeight="1" x14ac:dyDescent="0.3">
      <c r="A11" s="1"/>
      <c r="B11" s="47"/>
      <c r="C11" s="47"/>
      <c r="D11" s="47"/>
      <c r="E11" s="47"/>
      <c r="F11" s="47"/>
      <c r="G11" s="2"/>
      <c r="H11" s="2"/>
    </row>
    <row r="12" spans="1:8" ht="18" customHeight="1" x14ac:dyDescent="0.3">
      <c r="A12" s="1"/>
      <c r="B12" s="48" t="s">
        <v>66</v>
      </c>
      <c r="C12" s="47"/>
      <c r="D12" s="47"/>
      <c r="E12" s="47"/>
      <c r="F12" s="67"/>
      <c r="G12" s="2"/>
      <c r="H12" s="2"/>
    </row>
    <row r="13" spans="1:8" ht="18" customHeight="1" x14ac:dyDescent="0.3">
      <c r="A13" s="2"/>
      <c r="B13" s="105" t="s">
        <v>247</v>
      </c>
      <c r="C13" s="107"/>
      <c r="D13" s="142"/>
      <c r="E13" s="107"/>
      <c r="F13" s="220" t="s">
        <v>7</v>
      </c>
      <c r="G13" s="2"/>
      <c r="H13" s="2"/>
    </row>
    <row r="14" spans="1:8" ht="18" customHeight="1" x14ac:dyDescent="0.3">
      <c r="A14" s="2"/>
      <c r="B14" s="121" t="s">
        <v>151</v>
      </c>
      <c r="C14" s="127"/>
      <c r="D14" s="111"/>
      <c r="E14" s="111"/>
      <c r="F14" s="233"/>
      <c r="G14" s="2"/>
      <c r="H14" s="2"/>
    </row>
    <row r="15" spans="1:8" ht="18" customHeight="1" x14ac:dyDescent="0.3">
      <c r="A15" s="2"/>
      <c r="B15" s="109" t="s">
        <v>152</v>
      </c>
      <c r="C15" s="111"/>
      <c r="D15" s="111"/>
      <c r="E15" s="111"/>
      <c r="F15" s="233"/>
      <c r="G15" s="2"/>
      <c r="H15" s="2"/>
    </row>
    <row r="16" spans="1:8" ht="18" customHeight="1" x14ac:dyDescent="0.3">
      <c r="A16" s="2"/>
      <c r="B16" s="113" t="s">
        <v>150</v>
      </c>
      <c r="C16" s="115"/>
      <c r="D16" s="115"/>
      <c r="E16" s="115"/>
      <c r="F16" s="234"/>
      <c r="G16" s="2"/>
      <c r="H16" s="2"/>
    </row>
    <row r="17" spans="1:8" ht="18" customHeight="1" x14ac:dyDescent="0.3">
      <c r="A17" s="45"/>
      <c r="B17" s="2"/>
      <c r="C17" s="2"/>
      <c r="D17" s="2"/>
      <c r="E17" s="42"/>
      <c r="F17" s="2"/>
      <c r="G17" s="2"/>
      <c r="H17" s="2"/>
    </row>
    <row r="18" spans="1:8" ht="18" customHeight="1" x14ac:dyDescent="0.3">
      <c r="A18" s="79"/>
      <c r="B18" s="7"/>
      <c r="C18" s="2"/>
      <c r="D18" s="2"/>
      <c r="E18" s="2"/>
      <c r="F18" s="2"/>
      <c r="G18" s="2"/>
      <c r="H18" s="2"/>
    </row>
    <row r="19" spans="1:8" ht="18" customHeight="1" x14ac:dyDescent="0.3">
      <c r="A19" s="45"/>
      <c r="B19" s="7"/>
      <c r="C19" s="2"/>
      <c r="D19" s="2"/>
      <c r="E19" s="2"/>
      <c r="F19" s="2"/>
      <c r="G19" s="2"/>
      <c r="H19" s="2"/>
    </row>
    <row r="20" spans="1:8" ht="18" customHeight="1" x14ac:dyDescent="0.3">
      <c r="A20" s="77"/>
      <c r="B20" s="7"/>
      <c r="C20" s="2"/>
      <c r="D20" s="2"/>
      <c r="E20" s="2"/>
      <c r="F20" s="45"/>
      <c r="G20" s="2"/>
      <c r="H20" s="2"/>
    </row>
    <row r="21" spans="1:8" ht="18" customHeight="1" x14ac:dyDescent="0.3">
      <c r="A21" s="77"/>
      <c r="B21" s="7"/>
      <c r="C21" s="2"/>
      <c r="D21" s="2"/>
      <c r="E21" s="2"/>
      <c r="F21" s="2"/>
      <c r="G21" s="5"/>
      <c r="H21" s="5"/>
    </row>
    <row r="22" spans="1:8" ht="18" customHeight="1" x14ac:dyDescent="0.3">
      <c r="A22" s="44"/>
      <c r="B22" s="7"/>
      <c r="C22" s="2"/>
      <c r="D22" s="2"/>
      <c r="E22" s="2"/>
      <c r="F22" s="2"/>
      <c r="G22" s="2"/>
      <c r="H22" s="2"/>
    </row>
    <row r="23" spans="1:8" ht="18" customHeight="1" x14ac:dyDescent="0.3">
      <c r="A23" s="44"/>
      <c r="B23" s="2"/>
      <c r="C23" s="2"/>
      <c r="D23" s="2"/>
      <c r="E23" s="2"/>
      <c r="F23" s="2"/>
      <c r="G23" s="2"/>
      <c r="H23" s="2"/>
    </row>
    <row r="24" spans="1:8" ht="18" customHeight="1" x14ac:dyDescent="0.3">
      <c r="A24" s="2"/>
      <c r="B24" s="2"/>
      <c r="C24" s="2"/>
      <c r="D24" s="2"/>
      <c r="E24" s="2"/>
      <c r="F24" s="2"/>
      <c r="G24" s="2"/>
      <c r="H24" s="2"/>
    </row>
    <row r="25" spans="1:8" ht="18" customHeight="1" x14ac:dyDescent="0.3">
      <c r="A25" s="2"/>
      <c r="B25" s="2"/>
      <c r="C25" s="2"/>
      <c r="D25" s="2"/>
      <c r="E25" s="2"/>
      <c r="F25" s="2"/>
      <c r="G25" s="2"/>
      <c r="H25" s="2"/>
    </row>
    <row r="26" spans="1:8" ht="18" customHeight="1" x14ac:dyDescent="0.3">
      <c r="A26" s="2"/>
      <c r="B26" s="2"/>
      <c r="C26" s="2"/>
      <c r="D26" s="2"/>
      <c r="E26" s="2"/>
      <c r="F26" s="2"/>
      <c r="G26" s="2"/>
      <c r="H26" s="2"/>
    </row>
    <row r="27" spans="1:8" ht="15" customHeight="1" x14ac:dyDescent="0.3">
      <c r="A27" s="2"/>
      <c r="B27" s="2"/>
      <c r="C27" s="2"/>
      <c r="D27" s="2"/>
      <c r="E27" s="2"/>
      <c r="F27" s="2"/>
      <c r="G27" s="2"/>
      <c r="H27" s="2"/>
    </row>
    <row r="28" spans="1:8" ht="15" customHeight="1" x14ac:dyDescent="0.3">
      <c r="A28" s="2"/>
      <c r="B28" s="2"/>
      <c r="C28" s="2"/>
      <c r="D28" s="2"/>
      <c r="E28" s="2"/>
      <c r="F28" s="2"/>
      <c r="G28" s="2"/>
      <c r="H28" s="2"/>
    </row>
    <row r="29" spans="1:8" ht="15" customHeight="1" x14ac:dyDescent="0.3">
      <c r="A29" s="2"/>
      <c r="B29" s="2"/>
      <c r="C29" s="2"/>
      <c r="D29" s="2"/>
      <c r="E29" s="2"/>
      <c r="F29" s="2"/>
      <c r="G29" s="2"/>
      <c r="H29" s="2"/>
    </row>
    <row r="30" spans="1:8" ht="15" customHeight="1" x14ac:dyDescent="0.3">
      <c r="A30" s="2"/>
      <c r="B30" s="2"/>
      <c r="C30" s="2"/>
      <c r="D30" s="2"/>
      <c r="E30" s="2"/>
      <c r="F30" s="2"/>
      <c r="G30" s="2"/>
      <c r="H30" s="2"/>
    </row>
    <row r="31" spans="1:8" ht="15" customHeight="1" x14ac:dyDescent="0.3">
      <c r="A31" s="2"/>
      <c r="B31" s="2"/>
      <c r="C31" s="2"/>
      <c r="D31" s="2"/>
      <c r="E31" s="2"/>
      <c r="F31" s="2"/>
      <c r="G31" s="2"/>
      <c r="H31" s="2"/>
    </row>
    <row r="32" spans="1:8" ht="15" customHeight="1" x14ac:dyDescent="0.3">
      <c r="A32" s="2"/>
      <c r="B32" s="2"/>
      <c r="C32" s="2"/>
      <c r="D32" s="2"/>
      <c r="E32" s="2"/>
      <c r="F32" s="2"/>
      <c r="G32" s="2"/>
      <c r="H32" s="2"/>
    </row>
    <row r="33" spans="1:8" ht="15" customHeight="1" x14ac:dyDescent="0.3">
      <c r="A33" s="2"/>
      <c r="B33" s="2"/>
      <c r="C33" s="2"/>
      <c r="D33" s="2"/>
      <c r="E33" s="2"/>
      <c r="F33" s="2"/>
      <c r="G33" s="2"/>
      <c r="H33" s="2"/>
    </row>
    <row r="34" spans="1:8" ht="15" customHeight="1" x14ac:dyDescent="0.3">
      <c r="A34" s="2"/>
      <c r="B34" s="2"/>
      <c r="C34" s="2"/>
      <c r="D34" s="2"/>
      <c r="E34" s="2"/>
      <c r="F34" s="2"/>
      <c r="G34" s="2"/>
      <c r="H34" s="2"/>
    </row>
    <row r="35" spans="1:8" ht="15" customHeight="1" x14ac:dyDescent="0.3">
      <c r="A35" s="2"/>
      <c r="B35" s="2"/>
      <c r="C35" s="2"/>
      <c r="D35" s="2"/>
      <c r="E35" s="2"/>
      <c r="F35" s="2"/>
      <c r="G35" s="2"/>
      <c r="H35" s="2"/>
    </row>
    <row r="36" spans="1:8" ht="15" customHeight="1" x14ac:dyDescent="0.3">
      <c r="A36" s="2"/>
      <c r="B36" s="2"/>
      <c r="C36" s="2"/>
      <c r="D36" s="2"/>
      <c r="E36" s="2"/>
      <c r="F36" s="2"/>
      <c r="G36" s="2"/>
      <c r="H36" s="2"/>
    </row>
    <row r="37" spans="1:8" ht="15" customHeight="1" x14ac:dyDescent="0.3"/>
    <row r="38" spans="1:8" ht="15" customHeight="1" x14ac:dyDescent="0.3"/>
    <row r="39" spans="1:8" ht="15" customHeight="1" x14ac:dyDescent="0.3"/>
    <row r="40" spans="1:8" ht="15" customHeight="1" x14ac:dyDescent="0.3"/>
    <row r="41" spans="1:8" ht="15" customHeight="1" x14ac:dyDescent="0.3"/>
    <row r="42" spans="1:8" ht="15" customHeight="1" x14ac:dyDescent="0.3"/>
    <row r="43" spans="1:8" ht="15" customHeight="1" x14ac:dyDescent="0.3"/>
    <row r="44" spans="1:8" ht="15" customHeight="1" x14ac:dyDescent="0.3"/>
    <row r="45" spans="1:8" ht="15" customHeight="1" x14ac:dyDescent="0.3"/>
    <row r="46" spans="1:8" ht="15" customHeight="1" x14ac:dyDescent="0.3"/>
    <row r="47" spans="1:8" ht="15" customHeight="1" x14ac:dyDescent="0.3"/>
    <row r="48" spans="1:8" ht="15" customHeight="1" x14ac:dyDescent="0.3"/>
    <row r="49" ht="15" customHeight="1" x14ac:dyDescent="0.3"/>
    <row r="50" ht="15" customHeight="1" x14ac:dyDescent="0.3"/>
  </sheetData>
  <sheetProtection sheet="1" selectLockedCells="1"/>
  <protectedRanges>
    <protectedRange password="8B9B" sqref="AF66:AG66" name="Bereik1_1"/>
    <protectedRange password="8B9B" sqref="B2 A5:A10" name="Bereik1_2"/>
    <protectedRange password="8B9B" sqref="B13:B16" name="Bereik1_5"/>
    <protectedRange password="8B9B" sqref="B18:B22" name="Bereik1"/>
    <protectedRange password="8B9B" sqref="A21:A23" name="Bereik1_2_1_1"/>
  </protectedRanges>
  <dataConsolidate/>
  <conditionalFormatting sqref="F13:F16 F3:F10">
    <cfRule type="containsBlanks" dxfId="34" priority="1">
      <formula>LEN(TRIM(F3))=0</formula>
    </cfRule>
    <cfRule type="containsText" dxfId="33" priority="2" operator="containsText" text="kies:">
      <formula>NOT(ISERROR(SEARCH("kies:",F3)))</formula>
    </cfRule>
  </conditionalFormatting>
  <dataValidations count="5">
    <dataValidation type="decimal" allowBlank="1" showInputMessage="1" showErrorMessage="1" errorTitle="Let op:" error="Vul een percentage in." prompt="voer % in" sqref="F14:F16" xr:uid="{00000000-0002-0000-0300-000001000000}">
      <formula1>0</formula1>
      <formula2>1</formula2>
    </dataValidation>
    <dataValidation type="decimal" errorStyle="warning" allowBlank="1" showInputMessage="1" showErrorMessage="1" errorTitle="Controle" error="Het percentage klanten dat deze dienst afneemt ligt erg hoog." prompt="voer % in" sqref="F4:F8" xr:uid="{ABDA1303-43E1-4DDD-BF18-7045207AB3AB}">
      <formula1>0</formula1>
      <formula2>0.9</formula2>
    </dataValidation>
    <dataValidation type="decimal" errorStyle="warning" allowBlank="1" showInputMessage="1" showErrorMessage="1" errorTitle="Controle" error="Het percentage klanten dat deze dienst afneemt ligt erg hoog." prompt="voer % in" sqref="F9" xr:uid="{338FF231-6AD6-4423-A1C5-A7C338272F5B}">
      <formula1>0</formula1>
      <formula2>0.5</formula2>
    </dataValidation>
    <dataValidation type="decimal" errorStyle="warning" allowBlank="1" showInputMessage="1" showErrorMessage="1" errorTitle="Controle" error="Het percentage klanten dat deze dienst afneemt ligt erg hoog." prompt="voer % in" sqref="F10" xr:uid="{5D172E9F-7BA2-4316-9AB2-203B4A01E613}">
      <formula1>0</formula1>
      <formula2>0.8</formula2>
    </dataValidation>
    <dataValidation type="decimal" errorStyle="warning" allowBlank="1" showInputMessage="1" showErrorMessage="1" errorTitle="Controle" error="Het percentage klanten dat deze dienst afneemt ligt erg hoog." prompt="% van de zakelijke klanten die dit afneemt" sqref="F3" xr:uid="{DAF8BE39-F894-49F8-B50E-03A90F5A1091}">
      <formula1>0</formula1>
      <formula2>0.9</formula2>
    </dataValidation>
  </dataValidations>
  <pageMargins left="0.75" right="0.75" top="1" bottom="1" header="0.5" footer="0.5"/>
  <pageSetup paperSize="9" scale="90" orientation="portrait" r:id="rId1"/>
  <headerFooter alignWithMargins="0">
    <oddFooter>Pagina &amp;P van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5000000}">
          <x14:formula1>
            <xm:f>'10'!$J$14:$J$18</xm:f>
          </x14:formula1>
          <xm:sqref>F13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t4">
    <tabColor theme="0" tint="-0.499984740745262"/>
  </sheetPr>
  <dimension ref="A1:T54"/>
  <sheetViews>
    <sheetView zoomScaleNormal="100" workbookViewId="0">
      <pane ySplit="1" topLeftCell="A11" activePane="bottomLeft" state="frozen"/>
      <selection pane="bottomLeft" activeCell="E3" sqref="E3"/>
    </sheetView>
  </sheetViews>
  <sheetFormatPr defaultColWidth="0" defaultRowHeight="13.5" zeroHeight="1" x14ac:dyDescent="0.25"/>
  <cols>
    <col min="1" max="1" width="29.375" customWidth="1"/>
    <col min="2" max="2" width="34.625" customWidth="1"/>
    <col min="3" max="3" width="12.375" customWidth="1"/>
    <col min="4" max="4" width="12.625" customWidth="1"/>
    <col min="5" max="5" width="18.75" customWidth="1"/>
    <col min="6" max="6" width="13.25" customWidth="1"/>
    <col min="7" max="7" width="13.375" customWidth="1"/>
    <col min="8" max="8" width="141.75" customWidth="1"/>
    <col min="9" max="10" width="12.625" style="292" hidden="1" customWidth="1"/>
    <col min="11" max="20" width="13" style="292" hidden="1" customWidth="1"/>
    <col min="21" max="16384" width="9" style="292" hidden="1"/>
  </cols>
  <sheetData>
    <row r="1" spans="1:9" s="293" customFormat="1" ht="50.25" customHeight="1" thickBot="1" x14ac:dyDescent="0.35">
      <c r="A1" s="187"/>
      <c r="B1" s="188" t="s">
        <v>139</v>
      </c>
      <c r="C1" s="193"/>
      <c r="D1" s="202" t="s">
        <v>137</v>
      </c>
      <c r="E1" s="203">
        <f>'10'!C10</f>
        <v>0</v>
      </c>
      <c r="F1" s="190"/>
      <c r="G1" s="191"/>
      <c r="H1" s="191"/>
      <c r="I1" s="290"/>
    </row>
    <row r="2" spans="1:9" ht="20.25" customHeight="1" x14ac:dyDescent="0.3">
      <c r="A2" s="2"/>
      <c r="B2" s="47" t="s">
        <v>218</v>
      </c>
      <c r="C2" s="47"/>
      <c r="D2" s="47"/>
      <c r="E2" s="47"/>
      <c r="F2" s="53"/>
      <c r="G2" s="2"/>
      <c r="H2" s="2"/>
      <c r="I2" s="273"/>
    </row>
    <row r="3" spans="1:9" ht="18" customHeight="1" x14ac:dyDescent="0.3">
      <c r="A3" s="2"/>
      <c r="B3" s="105" t="s">
        <v>233</v>
      </c>
      <c r="C3" s="107"/>
      <c r="D3" s="107"/>
      <c r="E3" s="254"/>
      <c r="F3" s="137" t="s">
        <v>81</v>
      </c>
      <c r="G3" s="14"/>
      <c r="H3" s="25"/>
      <c r="I3" s="273"/>
    </row>
    <row r="4" spans="1:9" ht="18" customHeight="1" x14ac:dyDescent="0.3">
      <c r="A4" s="2"/>
      <c r="B4" s="109" t="s">
        <v>234</v>
      </c>
      <c r="C4" s="111"/>
      <c r="D4" s="139"/>
      <c r="E4" s="255"/>
      <c r="F4" s="138" t="s">
        <v>81</v>
      </c>
      <c r="G4" s="14"/>
      <c r="H4" s="25"/>
      <c r="I4" s="294"/>
    </row>
    <row r="5" spans="1:9" ht="18" customHeight="1" x14ac:dyDescent="0.3">
      <c r="A5" s="2"/>
      <c r="B5" s="113" t="s">
        <v>217</v>
      </c>
      <c r="C5" s="115"/>
      <c r="D5" s="140"/>
      <c r="E5" s="256"/>
      <c r="F5" s="141" t="s">
        <v>81</v>
      </c>
      <c r="G5" s="14"/>
      <c r="H5" s="25"/>
      <c r="I5" s="294"/>
    </row>
    <row r="6" spans="1:9" ht="20.25" customHeight="1" x14ac:dyDescent="0.3">
      <c r="A6" s="2"/>
      <c r="B6" s="47" t="s">
        <v>180</v>
      </c>
      <c r="C6" s="47"/>
      <c r="D6" s="47"/>
      <c r="E6" s="47"/>
      <c r="F6" s="53"/>
      <c r="G6" s="2"/>
      <c r="H6" s="2"/>
      <c r="I6" s="273"/>
    </row>
    <row r="7" spans="1:9" ht="18" customHeight="1" x14ac:dyDescent="0.3">
      <c r="A7" s="2"/>
      <c r="B7" s="105" t="s">
        <v>181</v>
      </c>
      <c r="C7" s="107"/>
      <c r="D7" s="107"/>
      <c r="E7" s="254"/>
      <c r="F7" s="137" t="s">
        <v>81</v>
      </c>
      <c r="G7" s="14"/>
      <c r="H7" s="25"/>
      <c r="I7" s="273"/>
    </row>
    <row r="8" spans="1:9" ht="18" customHeight="1" x14ac:dyDescent="0.3">
      <c r="A8" s="2"/>
      <c r="B8" s="109" t="s">
        <v>182</v>
      </c>
      <c r="C8" s="111"/>
      <c r="D8" s="139" t="str">
        <f>IF(COUNTBLANK(E12:E14)=0,IF(SUM(E12:E14)=E8,"","controleer →"),"")</f>
        <v/>
      </c>
      <c r="E8" s="255"/>
      <c r="F8" s="138" t="s">
        <v>81</v>
      </c>
      <c r="G8" s="14"/>
      <c r="H8" s="25"/>
      <c r="I8" s="294"/>
    </row>
    <row r="9" spans="1:9" ht="18" customHeight="1" x14ac:dyDescent="0.3">
      <c r="A9" s="2"/>
      <c r="B9" s="113" t="s">
        <v>210</v>
      </c>
      <c r="C9" s="115"/>
      <c r="D9" s="140" t="str">
        <f>IF(COUNTBLANK(E18:E19)=0,IF(SUM(E18:E19)=E9,"","controleer →"),"")</f>
        <v/>
      </c>
      <c r="E9" s="256"/>
      <c r="F9" s="141" t="s">
        <v>81</v>
      </c>
      <c r="G9" s="14"/>
      <c r="H9" s="25"/>
      <c r="I9" s="294"/>
    </row>
    <row r="10" spans="1:9" ht="18" hidden="1" customHeight="1" x14ac:dyDescent="0.3">
      <c r="A10" s="2"/>
      <c r="B10" s="53"/>
      <c r="C10" s="53"/>
      <c r="D10" s="53"/>
      <c r="E10" s="53"/>
      <c r="F10" s="65"/>
      <c r="G10" s="25"/>
      <c r="H10" s="25"/>
      <c r="I10" s="273"/>
    </row>
    <row r="11" spans="1:9" ht="18" customHeight="1" x14ac:dyDescent="0.3">
      <c r="A11" s="2"/>
      <c r="B11" s="53" t="s">
        <v>202</v>
      </c>
      <c r="C11" s="52"/>
      <c r="D11" s="63"/>
      <c r="E11" s="53"/>
      <c r="F11" s="53"/>
      <c r="G11" s="14"/>
      <c r="H11" s="2"/>
      <c r="I11" s="273"/>
    </row>
    <row r="12" spans="1:9" ht="18" customHeight="1" x14ac:dyDescent="0.3">
      <c r="A12" s="2"/>
      <c r="B12" s="105" t="s">
        <v>211</v>
      </c>
      <c r="C12" s="107"/>
      <c r="D12" s="142"/>
      <c r="E12" s="254"/>
      <c r="F12" s="137" t="s">
        <v>81</v>
      </c>
      <c r="G12" s="2"/>
      <c r="H12" s="2"/>
      <c r="I12" s="294"/>
    </row>
    <row r="13" spans="1:9" ht="18" customHeight="1" x14ac:dyDescent="0.3">
      <c r="A13" s="2"/>
      <c r="B13" s="143" t="s">
        <v>212</v>
      </c>
      <c r="C13" s="111"/>
      <c r="D13" s="144"/>
      <c r="E13" s="255"/>
      <c r="F13" s="138" t="s">
        <v>81</v>
      </c>
      <c r="G13" s="14"/>
      <c r="H13" s="2"/>
      <c r="I13" s="294"/>
    </row>
    <row r="14" spans="1:9" ht="18" customHeight="1" x14ac:dyDescent="0.3">
      <c r="A14" s="2"/>
      <c r="B14" s="143" t="s">
        <v>213</v>
      </c>
      <c r="C14" s="111"/>
      <c r="D14" s="144"/>
      <c r="E14" s="256"/>
      <c r="F14" s="138" t="s">
        <v>81</v>
      </c>
      <c r="G14" s="14"/>
      <c r="H14" s="2"/>
      <c r="I14" s="294"/>
    </row>
    <row r="15" spans="1:9" ht="18" customHeight="1" x14ac:dyDescent="0.3">
      <c r="A15" s="2"/>
      <c r="B15" s="113"/>
      <c r="C15" s="115"/>
      <c r="D15" s="313" t="str">
        <f>"Totaal ("&amp;E8&amp;" fte)"</f>
        <v>Totaal ( fte)</v>
      </c>
      <c r="E15" s="261">
        <f>+E12+E13+E14</f>
        <v>0</v>
      </c>
      <c r="F15" s="141" t="s">
        <v>81</v>
      </c>
      <c r="G15" s="2"/>
      <c r="H15" s="2"/>
      <c r="I15" s="294"/>
    </row>
    <row r="16" spans="1:9" ht="18" hidden="1" customHeight="1" x14ac:dyDescent="0.3">
      <c r="A16" s="2"/>
      <c r="B16" s="53"/>
      <c r="C16" s="53"/>
      <c r="D16" s="52"/>
      <c r="E16" s="64"/>
      <c r="F16" s="64"/>
      <c r="G16" s="33"/>
      <c r="H16" s="2"/>
      <c r="I16" s="273"/>
    </row>
    <row r="17" spans="1:9" ht="18" customHeight="1" x14ac:dyDescent="0.3">
      <c r="A17" s="40"/>
      <c r="B17" s="53" t="s">
        <v>214</v>
      </c>
      <c r="C17" s="53"/>
      <c r="D17" s="47"/>
      <c r="E17" s="67"/>
      <c r="F17" s="67"/>
      <c r="G17" s="2"/>
      <c r="H17" s="2"/>
      <c r="I17" s="273"/>
    </row>
    <row r="18" spans="1:9" ht="18" customHeight="1" x14ac:dyDescent="0.3">
      <c r="A18" s="2"/>
      <c r="B18" s="105" t="s">
        <v>215</v>
      </c>
      <c r="C18" s="142"/>
      <c r="D18" s="142"/>
      <c r="E18" s="254"/>
      <c r="F18" s="137" t="s">
        <v>81</v>
      </c>
      <c r="G18" s="14"/>
      <c r="H18" s="2"/>
      <c r="I18" s="273"/>
    </row>
    <row r="19" spans="1:9" ht="18" customHeight="1" x14ac:dyDescent="0.3">
      <c r="A19" s="4"/>
      <c r="B19" s="109" t="s">
        <v>216</v>
      </c>
      <c r="C19" s="111"/>
      <c r="D19" s="144"/>
      <c r="E19" s="256"/>
      <c r="F19" s="138" t="s">
        <v>81</v>
      </c>
      <c r="G19" s="14"/>
      <c r="H19" s="4"/>
      <c r="I19" s="273"/>
    </row>
    <row r="20" spans="1:9" ht="18" customHeight="1" x14ac:dyDescent="0.3">
      <c r="A20" s="2"/>
      <c r="B20" s="113"/>
      <c r="C20" s="115"/>
      <c r="D20" s="313" t="str">
        <f>"Totaal ("&amp;E9&amp;" fte)"</f>
        <v>Totaal ( fte)</v>
      </c>
      <c r="E20" s="261">
        <f>SUM(E18:E19)</f>
        <v>0</v>
      </c>
      <c r="F20" s="141" t="s">
        <v>81</v>
      </c>
      <c r="G20" s="2"/>
      <c r="H20" s="2"/>
      <c r="I20" s="273"/>
    </row>
    <row r="21" spans="1:9" ht="18" customHeight="1" x14ac:dyDescent="0.3">
      <c r="A21" s="2"/>
      <c r="B21" s="53"/>
      <c r="C21" s="75"/>
      <c r="D21" s="76"/>
      <c r="E21" s="53"/>
      <c r="F21" s="53"/>
      <c r="G21" s="14"/>
      <c r="H21" s="2"/>
      <c r="I21" s="273"/>
    </row>
    <row r="22" spans="1:9" ht="18" customHeight="1" x14ac:dyDescent="0.3">
      <c r="A22" s="2"/>
      <c r="B22" s="105" t="s">
        <v>185</v>
      </c>
      <c r="C22" s="107"/>
      <c r="D22" s="146" t="s">
        <v>67</v>
      </c>
      <c r="E22" s="147"/>
      <c r="F22" s="148"/>
      <c r="G22" s="14"/>
      <c r="H22" s="2"/>
      <c r="I22" s="273"/>
    </row>
    <row r="23" spans="1:9" ht="18" customHeight="1" x14ac:dyDescent="0.3">
      <c r="A23" s="2"/>
      <c r="B23" s="109"/>
      <c r="C23" s="111"/>
      <c r="D23" s="149" t="s">
        <v>68</v>
      </c>
      <c r="E23" s="150"/>
      <c r="F23" s="151"/>
      <c r="G23" s="14"/>
      <c r="H23" s="2"/>
      <c r="I23" s="273"/>
    </row>
    <row r="24" spans="1:9" ht="18" customHeight="1" x14ac:dyDescent="0.3">
      <c r="A24" s="2"/>
      <c r="B24" s="109"/>
      <c r="C24" s="111"/>
      <c r="D24" s="229" t="s">
        <v>143</v>
      </c>
      <c r="E24" s="150"/>
      <c r="F24" s="151"/>
      <c r="G24" s="14"/>
      <c r="H24" s="2"/>
      <c r="I24" s="273"/>
    </row>
    <row r="25" spans="1:9" ht="18" customHeight="1" x14ac:dyDescent="0.3">
      <c r="A25" s="2"/>
      <c r="B25" s="109"/>
      <c r="C25" s="111"/>
      <c r="D25" s="149" t="s">
        <v>69</v>
      </c>
      <c r="E25" s="150"/>
      <c r="F25" s="151"/>
      <c r="G25" s="14"/>
      <c r="H25" s="2"/>
      <c r="I25" s="273"/>
    </row>
    <row r="26" spans="1:9" ht="18" customHeight="1" x14ac:dyDescent="0.3">
      <c r="A26" s="2"/>
      <c r="B26" s="109"/>
      <c r="C26" s="111"/>
      <c r="D26" s="262" t="s">
        <v>183</v>
      </c>
      <c r="E26" s="153"/>
      <c r="F26" s="151"/>
      <c r="G26" s="14"/>
      <c r="H26" s="2"/>
      <c r="I26" s="273"/>
    </row>
    <row r="27" spans="1:9" ht="18" customHeight="1" x14ac:dyDescent="0.3">
      <c r="A27" s="2"/>
      <c r="B27" s="113"/>
      <c r="C27" s="348" t="str">
        <f>IF(COUNTBLANK(E22:E26)=0,IF(MROUND(E27,0.001)=100%,"","totaal is geen 100%"),"")</f>
        <v/>
      </c>
      <c r="D27" s="349"/>
      <c r="E27" s="154">
        <f>SUM(E22:E26)</f>
        <v>0</v>
      </c>
      <c r="F27" s="155"/>
      <c r="G27" s="14"/>
      <c r="H27" s="2"/>
      <c r="I27" s="273"/>
    </row>
    <row r="28" spans="1:9" ht="18" customHeight="1" x14ac:dyDescent="0.3">
      <c r="A28" s="2"/>
      <c r="B28" s="53"/>
      <c r="C28" s="75"/>
      <c r="D28" s="76"/>
      <c r="E28" s="53"/>
      <c r="F28" s="53"/>
      <c r="G28" s="14"/>
      <c r="H28" s="2"/>
      <c r="I28" s="273"/>
    </row>
    <row r="29" spans="1:9" ht="18" customHeight="1" x14ac:dyDescent="0.3">
      <c r="A29" s="2"/>
      <c r="B29" s="105" t="s">
        <v>184</v>
      </c>
      <c r="C29" s="107"/>
      <c r="D29" s="146" t="s">
        <v>67</v>
      </c>
      <c r="E29" s="147"/>
      <c r="F29" s="148"/>
      <c r="G29" s="14"/>
      <c r="H29" s="2"/>
      <c r="I29" s="273"/>
    </row>
    <row r="30" spans="1:9" ht="18" customHeight="1" x14ac:dyDescent="0.3">
      <c r="A30" s="2"/>
      <c r="B30" s="109"/>
      <c r="C30" s="111"/>
      <c r="D30" s="149" t="s">
        <v>68</v>
      </c>
      <c r="E30" s="150"/>
      <c r="F30" s="151"/>
      <c r="G30" s="14"/>
      <c r="H30" s="2"/>
      <c r="I30" s="273"/>
    </row>
    <row r="31" spans="1:9" ht="18" customHeight="1" x14ac:dyDescent="0.3">
      <c r="A31" s="2"/>
      <c r="B31" s="109"/>
      <c r="C31" s="111"/>
      <c r="D31" s="229" t="s">
        <v>143</v>
      </c>
      <c r="E31" s="150"/>
      <c r="F31" s="151"/>
      <c r="G31" s="14"/>
      <c r="H31" s="2"/>
      <c r="I31" s="273"/>
    </row>
    <row r="32" spans="1:9" ht="18" customHeight="1" x14ac:dyDescent="0.3">
      <c r="A32" s="2"/>
      <c r="B32" s="109"/>
      <c r="C32" s="111"/>
      <c r="D32" s="149" t="s">
        <v>69</v>
      </c>
      <c r="E32" s="150"/>
      <c r="F32" s="151"/>
      <c r="G32" s="14"/>
      <c r="H32" s="2"/>
      <c r="I32" s="273"/>
    </row>
    <row r="33" spans="1:9" ht="18" customHeight="1" x14ac:dyDescent="0.3">
      <c r="A33" s="2"/>
      <c r="B33" s="109"/>
      <c r="C33" s="111"/>
      <c r="D33" s="152" t="str">
        <f>D26</f>
        <v>≥ 55 jaar</v>
      </c>
      <c r="E33" s="153"/>
      <c r="F33" s="151"/>
      <c r="G33" s="14"/>
      <c r="H33" s="2"/>
      <c r="I33" s="273"/>
    </row>
    <row r="34" spans="1:9" ht="18" customHeight="1" x14ac:dyDescent="0.3">
      <c r="A34" s="2"/>
      <c r="B34" s="113"/>
      <c r="C34" s="348" t="str">
        <f>IF(COUNTBLANK(E29:E33)=0,IF(MROUND(E34,0.001)=100%,"","totaal is geen 100%"),"")</f>
        <v/>
      </c>
      <c r="D34" s="349"/>
      <c r="E34" s="154">
        <f>SUM(E29:E33)</f>
        <v>0</v>
      </c>
      <c r="F34" s="155"/>
      <c r="G34" s="14"/>
      <c r="H34" s="2"/>
      <c r="I34" s="273"/>
    </row>
    <row r="35" spans="1:9" ht="18" customHeight="1" x14ac:dyDescent="0.3">
      <c r="A35" s="2"/>
      <c r="B35" s="53"/>
      <c r="C35" s="53"/>
      <c r="D35" s="82"/>
      <c r="E35" s="81"/>
      <c r="F35" s="145"/>
      <c r="G35" s="14"/>
      <c r="H35" s="2"/>
      <c r="I35" s="273"/>
    </row>
    <row r="36" spans="1:9" ht="18" customHeight="1" x14ac:dyDescent="0.3">
      <c r="A36" s="2"/>
      <c r="B36" s="105" t="s">
        <v>70</v>
      </c>
      <c r="C36" s="107"/>
      <c r="D36" s="107"/>
      <c r="E36" s="211"/>
      <c r="F36" s="213"/>
      <c r="G36" s="4"/>
      <c r="H36" s="2"/>
      <c r="I36" s="273"/>
    </row>
    <row r="37" spans="1:9" ht="18" customHeight="1" x14ac:dyDescent="0.3">
      <c r="A37" s="2"/>
      <c r="B37" s="109" t="s">
        <v>71</v>
      </c>
      <c r="C37" s="111"/>
      <c r="D37" s="111"/>
      <c r="E37" s="209"/>
      <c r="F37" s="214"/>
      <c r="G37" s="4"/>
      <c r="H37" s="2"/>
      <c r="I37" s="273"/>
    </row>
    <row r="38" spans="1:9" ht="18" customHeight="1" x14ac:dyDescent="0.3">
      <c r="A38" s="2"/>
      <c r="B38" s="113" t="s">
        <v>196</v>
      </c>
      <c r="C38" s="115"/>
      <c r="D38" s="115"/>
      <c r="E38" s="212"/>
      <c r="F38" s="210"/>
      <c r="G38" s="2"/>
      <c r="H38" s="2"/>
      <c r="I38" s="273"/>
    </row>
    <row r="39" spans="1:9" s="273" customFormat="1" ht="18" customHeight="1" x14ac:dyDescent="0.3">
      <c r="A39" s="45"/>
      <c r="B39" s="2"/>
      <c r="C39" s="2"/>
      <c r="D39" s="2"/>
      <c r="E39" s="2"/>
      <c r="F39" s="2"/>
      <c r="G39" s="14"/>
      <c r="H39" s="2"/>
    </row>
    <row r="40" spans="1:9" s="273" customFormat="1" ht="18" customHeight="1" x14ac:dyDescent="0.3">
      <c r="A40" s="45"/>
      <c r="B40" s="7"/>
      <c r="C40" s="2"/>
      <c r="D40" s="2"/>
      <c r="E40" s="2"/>
      <c r="F40" s="2"/>
      <c r="G40" s="2"/>
      <c r="H40" s="2"/>
    </row>
    <row r="41" spans="1:9" s="273" customFormat="1" ht="18" customHeight="1" x14ac:dyDescent="0.3">
      <c r="A41" s="45"/>
      <c r="B41" s="7"/>
      <c r="C41" s="2"/>
      <c r="D41" s="2"/>
      <c r="E41" s="2"/>
      <c r="F41" s="2"/>
      <c r="G41" s="2"/>
      <c r="H41" s="2"/>
    </row>
    <row r="42" spans="1:9" s="273" customFormat="1" ht="18" customHeight="1" x14ac:dyDescent="0.3">
      <c r="A42" s="77"/>
      <c r="B42" s="7"/>
      <c r="C42" s="2"/>
      <c r="D42" s="2"/>
      <c r="E42" s="2"/>
      <c r="F42" s="45"/>
      <c r="G42" s="2"/>
      <c r="H42" s="2"/>
    </row>
    <row r="43" spans="1:9" s="273" customFormat="1" ht="18" customHeight="1" x14ac:dyDescent="0.3">
      <c r="A43" s="77"/>
      <c r="B43" s="7"/>
      <c r="C43" s="2"/>
      <c r="D43" s="2"/>
      <c r="E43" s="2"/>
      <c r="F43" s="2"/>
      <c r="G43" s="2"/>
      <c r="H43" s="2"/>
    </row>
    <row r="44" spans="1:9" s="273" customFormat="1" ht="18" customHeight="1" x14ac:dyDescent="0.3">
      <c r="A44" s="44"/>
      <c r="B44" s="7"/>
      <c r="C44" s="2"/>
      <c r="D44" s="2"/>
      <c r="E44" s="2"/>
      <c r="F44" s="2"/>
      <c r="G44" s="2"/>
      <c r="H44" s="2"/>
    </row>
    <row r="45" spans="1:9" s="273" customFormat="1" ht="18" customHeight="1" x14ac:dyDescent="0.3">
      <c r="A45" s="44"/>
      <c r="B45" s="2"/>
      <c r="C45" s="2"/>
      <c r="D45" s="2"/>
      <c r="E45" s="2"/>
      <c r="F45" s="2"/>
      <c r="G45" s="2"/>
      <c r="H45" s="2"/>
    </row>
    <row r="46" spans="1:9" s="273" customFormat="1" ht="18" customHeight="1" x14ac:dyDescent="0.3">
      <c r="A46" s="2"/>
      <c r="B46" s="2"/>
      <c r="C46" s="2"/>
      <c r="D46" s="2"/>
      <c r="E46" s="2"/>
      <c r="F46" s="2"/>
      <c r="G46" s="2"/>
      <c r="H46" s="2"/>
    </row>
    <row r="47" spans="1:9" s="273" customFormat="1" ht="18" customHeight="1" x14ac:dyDescent="0.3">
      <c r="A47" s="2"/>
      <c r="B47" s="2"/>
      <c r="C47" s="2"/>
      <c r="D47" s="2"/>
      <c r="E47" s="2"/>
      <c r="F47" s="2"/>
      <c r="G47" s="2"/>
      <c r="H47" s="2"/>
    </row>
    <row r="48" spans="1:9" s="273" customFormat="1" ht="18" customHeight="1" x14ac:dyDescent="0.3">
      <c r="A48" s="2"/>
      <c r="B48" s="2"/>
      <c r="C48" s="2"/>
      <c r="D48" s="2"/>
      <c r="E48" s="2"/>
      <c r="F48" s="2"/>
      <c r="G48" s="2"/>
      <c r="H48" s="2"/>
    </row>
    <row r="49" spans="1:8" s="273" customFormat="1" ht="18" customHeight="1" x14ac:dyDescent="0.3">
      <c r="A49" s="2"/>
      <c r="B49" s="2"/>
      <c r="C49" s="2"/>
      <c r="D49" s="2"/>
      <c r="E49" s="2"/>
      <c r="F49" s="2"/>
      <c r="G49" s="2"/>
      <c r="H49" s="2"/>
    </row>
    <row r="50" spans="1:8" ht="18" customHeight="1" x14ac:dyDescent="0.25">
      <c r="A50" s="280"/>
      <c r="B50" s="280"/>
      <c r="C50" s="280"/>
      <c r="D50" s="280"/>
      <c r="E50" s="280"/>
      <c r="F50" s="280"/>
      <c r="G50" s="280"/>
      <c r="H50" s="280"/>
    </row>
    <row r="51" spans="1:8" x14ac:dyDescent="0.25">
      <c r="A51" s="280"/>
      <c r="B51" s="280"/>
      <c r="C51" s="280"/>
      <c r="D51" s="280"/>
      <c r="E51" s="280"/>
      <c r="F51" s="280"/>
      <c r="G51" s="280"/>
      <c r="H51" s="280"/>
    </row>
    <row r="52" spans="1:8" x14ac:dyDescent="0.25">
      <c r="A52" s="280"/>
      <c r="B52" s="280"/>
      <c r="C52" s="280"/>
      <c r="D52" s="280"/>
      <c r="E52" s="280"/>
      <c r="F52" s="280"/>
      <c r="G52" s="280"/>
      <c r="H52" s="280"/>
    </row>
    <row r="53" spans="1:8" x14ac:dyDescent="0.25"/>
    <row r="54" spans="1:8" x14ac:dyDescent="0.25"/>
  </sheetData>
  <sheetProtection sheet="1" selectLockedCells="1"/>
  <protectedRanges>
    <protectedRange password="8B9B" sqref="A12:A36" name="Bereik1"/>
    <protectedRange password="8B9B" sqref="B11 B15:C17 C19:C26 C35:C37 B20:B38 C28:C33" name="Bereik1_4"/>
    <protectedRange password="8B9B" sqref="A47:A49" name="Bereik1_1"/>
    <protectedRange password="8B9B" sqref="B40:B44" name="Bereik1_1_1"/>
    <protectedRange password="8B9B" sqref="A43:A45" name="Bereik1_2_1"/>
  </protectedRanges>
  <mergeCells count="2">
    <mergeCell ref="C27:D27"/>
    <mergeCell ref="C34:D34"/>
  </mergeCells>
  <conditionalFormatting sqref="E22:E26 E36:E38">
    <cfRule type="containsBlanks" dxfId="32" priority="11">
      <formula>LEN(TRIM(E22))=0</formula>
    </cfRule>
  </conditionalFormatting>
  <conditionalFormatting sqref="E29:E33">
    <cfRule type="containsBlanks" dxfId="31" priority="10">
      <formula>LEN(TRIM(E29))=0</formula>
    </cfRule>
  </conditionalFormatting>
  <conditionalFormatting sqref="E3:E5">
    <cfRule type="containsBlanks" dxfId="30" priority="9">
      <formula>LEN(TRIM(E3))=0</formula>
    </cfRule>
  </conditionalFormatting>
  <conditionalFormatting sqref="E7:E9">
    <cfRule type="containsBlanks" dxfId="29" priority="8">
      <formula>LEN(TRIM(E7))=0</formula>
    </cfRule>
  </conditionalFormatting>
  <conditionalFormatting sqref="E12:E14">
    <cfRule type="containsBlanks" dxfId="28" priority="7">
      <formula>LEN(TRIM(E12))=0</formula>
    </cfRule>
  </conditionalFormatting>
  <conditionalFormatting sqref="E18:E19">
    <cfRule type="containsBlanks" dxfId="27" priority="6">
      <formula>LEN(TRIM(E18))=0</formula>
    </cfRule>
  </conditionalFormatting>
  <conditionalFormatting sqref="E15">
    <cfRule type="cellIs" dxfId="26" priority="4" operator="notEqual">
      <formula>$E$8</formula>
    </cfRule>
    <cfRule type="cellIs" dxfId="25" priority="5" operator="equal">
      <formula>$E$8</formula>
    </cfRule>
  </conditionalFormatting>
  <conditionalFormatting sqref="E20">
    <cfRule type="cellIs" dxfId="24" priority="2" operator="equal">
      <formula>$E$9</formula>
    </cfRule>
    <cfRule type="cellIs" dxfId="23" priority="3" operator="notEqual">
      <formula>$E$9</formula>
    </cfRule>
  </conditionalFormatting>
  <dataValidations count="6">
    <dataValidation type="decimal" errorStyle="warning" allowBlank="1" showInputMessage="1" showErrorMessage="1" errorTitle="Controle" error="waarde &lt;0% of &gt; 10%" sqref="E38" xr:uid="{00000000-0002-0000-0400-000000000000}">
      <formula1>0</formula1>
      <formula2>0.1</formula2>
    </dataValidation>
    <dataValidation type="decimal" allowBlank="1" showInputMessage="1" showErrorMessage="1" prompt="vul percentage in" sqref="E22 E29" xr:uid="{00000000-0002-0000-0400-000001000000}">
      <formula1>0</formula1>
      <formula2>1</formula2>
    </dataValidation>
    <dataValidation allowBlank="1" showInputMessage="1" showErrorMessage="1" prompt="hoogst genoten" sqref="E36" xr:uid="{00000000-0002-0000-0400-000004000000}"/>
    <dataValidation type="custom" allowBlank="1" showInputMessage="1" showErrorMessage="1" errorTitle="Pas aan:" error="het maximum is 100%" prompt="hoogst genoten" sqref="E37" xr:uid="{00000000-0002-0000-0400-000005000000}">
      <formula1>(E36+E37)&lt;100.1%</formula1>
    </dataValidation>
    <dataValidation type="decimal" allowBlank="1" showInputMessage="1" showErrorMessage="1" sqref="E23:E26 E30:E33" xr:uid="{00000000-0002-0000-0400-000007000000}">
      <formula1>0</formula1>
      <formula2>1</formula2>
    </dataValidation>
    <dataValidation type="decimal" operator="greaterThan" allowBlank="1" showInputMessage="1" showErrorMessage="1" sqref="E3:E5 E7:E9 E12:E14" xr:uid="{6411CD08-5680-4421-A896-C38C4676B98B}">
      <formula1>-0.01</formula1>
    </dataValidation>
  </dataValidations>
  <pageMargins left="0.7" right="0.7" top="0.75" bottom="0.75" header="0.3" footer="0.3"/>
  <pageSetup paperSize="9" scale="6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t5">
    <tabColor theme="0" tint="-0.499984740745262"/>
    <pageSetUpPr autoPageBreaks="0" fitToPage="1"/>
  </sheetPr>
  <dimension ref="A1:W58"/>
  <sheetViews>
    <sheetView showGridLines="0" zoomScaleNormal="100" zoomScaleSheetLayoutView="85" workbookViewId="0">
      <pane ySplit="1" topLeftCell="A2" activePane="bottomLeft" state="frozen"/>
      <selection pane="bottomLeft" activeCell="F4" sqref="F4"/>
    </sheetView>
  </sheetViews>
  <sheetFormatPr defaultColWidth="0" defaultRowHeight="15" customHeight="1" zeroHeight="1" x14ac:dyDescent="0.3"/>
  <cols>
    <col min="1" max="1" width="29.375" style="271" customWidth="1"/>
    <col min="2" max="2" width="34.625" style="271" customWidth="1"/>
    <col min="3" max="3" width="12.375" style="271" customWidth="1"/>
    <col min="4" max="4" width="12.625" style="271" customWidth="1"/>
    <col min="5" max="5" width="18.75" style="271" customWidth="1"/>
    <col min="6" max="6" width="13.25" style="271" customWidth="1"/>
    <col min="7" max="7" width="13.375" style="271" customWidth="1"/>
    <col min="8" max="8" width="12.625" style="271" customWidth="1"/>
    <col min="9" max="9" width="51.75" style="271" customWidth="1"/>
    <col min="10" max="10" width="35.375" style="271" customWidth="1"/>
    <col min="11" max="11" width="20.625" style="273" hidden="1" customWidth="1"/>
    <col min="12" max="13" width="13" style="273" hidden="1" customWidth="1"/>
    <col min="14" max="14" width="20.875" style="273" hidden="1" customWidth="1"/>
    <col min="15" max="16384" width="13" style="273" hidden="1"/>
  </cols>
  <sheetData>
    <row r="1" spans="1:23" s="290" customFormat="1" ht="50.25" customHeight="1" thickBot="1" x14ac:dyDescent="0.35">
      <c r="A1" s="187"/>
      <c r="B1" s="188" t="s">
        <v>140</v>
      </c>
      <c r="C1" s="189"/>
      <c r="D1" s="202" t="s">
        <v>137</v>
      </c>
      <c r="E1" s="203">
        <f>'10'!C10</f>
        <v>0</v>
      </c>
      <c r="F1" s="190"/>
      <c r="G1" s="191"/>
      <c r="H1" s="191"/>
      <c r="I1" s="191"/>
      <c r="J1" s="191"/>
    </row>
    <row r="2" spans="1:23" ht="20.25" hidden="1" customHeight="1" x14ac:dyDescent="0.3">
      <c r="A2" s="2"/>
      <c r="B2" s="59"/>
      <c r="C2" s="47"/>
      <c r="D2" s="47"/>
      <c r="E2" s="47"/>
      <c r="F2" s="50"/>
      <c r="G2" s="2"/>
      <c r="H2" s="2"/>
      <c r="I2" s="2"/>
      <c r="J2" s="2"/>
    </row>
    <row r="3" spans="1:23" ht="18" hidden="1" customHeight="1" x14ac:dyDescent="0.3">
      <c r="A3" s="2"/>
      <c r="B3" s="48" t="s">
        <v>82</v>
      </c>
      <c r="C3" s="47"/>
      <c r="D3" s="47"/>
      <c r="E3" s="47"/>
      <c r="F3" s="47"/>
      <c r="G3" s="2"/>
      <c r="H3" s="2"/>
      <c r="I3" s="2"/>
      <c r="J3" s="2"/>
    </row>
    <row r="4" spans="1:23" ht="18" customHeight="1" x14ac:dyDescent="0.3">
      <c r="A4" s="2"/>
      <c r="B4" s="105" t="s">
        <v>16</v>
      </c>
      <c r="C4" s="107"/>
      <c r="D4" s="107"/>
      <c r="E4" s="107"/>
      <c r="F4" s="156" t="s">
        <v>7</v>
      </c>
      <c r="G4" s="2"/>
      <c r="H4" s="2"/>
      <c r="I4" s="2"/>
      <c r="J4" s="2"/>
    </row>
    <row r="5" spans="1:23" ht="18" customHeight="1" x14ac:dyDescent="0.3">
      <c r="A5" s="2"/>
      <c r="B5" s="109" t="str">
        <f>IF(F4="nee","Sla deze vraag over.","Met welk percentage hebt u de salaristabel in 2018 geïndexeerd?")</f>
        <v>Met welk percentage hebt u de salaristabel in 2018 geïndexeerd?</v>
      </c>
      <c r="C5" s="111"/>
      <c r="D5" s="111"/>
      <c r="E5" s="111"/>
      <c r="F5" s="150"/>
      <c r="G5" s="2"/>
      <c r="H5" s="2"/>
      <c r="I5" s="2"/>
      <c r="J5" s="2"/>
    </row>
    <row r="6" spans="1:23" ht="18" customHeight="1" x14ac:dyDescent="0.3">
      <c r="A6" s="2"/>
      <c r="B6" s="109" t="str">
        <f>IF(F4="ja","Sla deze vraag over.","Met welk percentage hebt u de salarissen in 2018 laten stijgen?")</f>
        <v>Met welk percentage hebt u de salarissen in 2018 laten stijgen?</v>
      </c>
      <c r="C6" s="111"/>
      <c r="D6" s="111"/>
      <c r="E6" s="111"/>
      <c r="F6" s="150"/>
      <c r="G6" s="2"/>
      <c r="H6" s="2"/>
      <c r="I6" s="2"/>
      <c r="J6" s="2"/>
    </row>
    <row r="7" spans="1:23" ht="18" customHeight="1" x14ac:dyDescent="0.3">
      <c r="A7" s="2"/>
      <c r="B7" s="109" t="str">
        <f>IF(F4="nee","Sla deze vraag over.","Met welk percentage hebt u de tarieventabel in 2018 geïndexeerd?")</f>
        <v>Met welk percentage hebt u de tarieventabel in 2018 geïndexeerd?</v>
      </c>
      <c r="C7" s="111"/>
      <c r="D7" s="111"/>
      <c r="E7" s="111"/>
      <c r="F7" s="150"/>
      <c r="G7" s="2"/>
      <c r="H7" s="2"/>
      <c r="I7" s="3"/>
      <c r="J7" s="2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5"/>
    </row>
    <row r="8" spans="1:23" ht="18" customHeight="1" x14ac:dyDescent="0.3">
      <c r="A8" s="2"/>
      <c r="B8" s="113" t="s">
        <v>26</v>
      </c>
      <c r="C8" s="115"/>
      <c r="D8" s="115"/>
      <c r="E8" s="115"/>
      <c r="F8" s="157" t="s">
        <v>7</v>
      </c>
      <c r="G8" s="2"/>
      <c r="H8" s="2"/>
      <c r="I8" s="2"/>
      <c r="J8" s="2"/>
    </row>
    <row r="9" spans="1:23" ht="18" customHeight="1" x14ac:dyDescent="0.3">
      <c r="A9" s="2"/>
      <c r="B9" s="47"/>
      <c r="C9" s="47"/>
      <c r="D9" s="47"/>
      <c r="E9" s="47"/>
      <c r="F9" s="85">
        <f>IF(start!E13="administratie(- en belastingadvies)kantoor",1,0)</f>
        <v>0</v>
      </c>
      <c r="G9" s="2"/>
      <c r="H9" s="2"/>
      <c r="I9" s="2"/>
      <c r="J9" s="2"/>
      <c r="L9" s="296"/>
    </row>
    <row r="10" spans="1:23" ht="18" customHeight="1" x14ac:dyDescent="0.3">
      <c r="A10" s="2"/>
      <c r="B10" s="48" t="s">
        <v>219</v>
      </c>
      <c r="C10" s="61"/>
      <c r="D10" s="47"/>
      <c r="E10" s="47"/>
      <c r="F10" s="62"/>
      <c r="G10" s="2"/>
      <c r="H10" s="2"/>
      <c r="I10" s="2"/>
      <c r="J10" s="2"/>
    </row>
    <row r="11" spans="1:23" ht="18" customHeight="1" x14ac:dyDescent="0.3">
      <c r="A11" s="2"/>
      <c r="B11" s="105" t="s">
        <v>95</v>
      </c>
      <c r="C11" s="107"/>
      <c r="D11" s="107"/>
      <c r="E11" s="107"/>
      <c r="F11" s="165"/>
      <c r="G11" s="2"/>
      <c r="H11" s="2"/>
      <c r="I11" s="2"/>
      <c r="J11" s="2"/>
      <c r="L11" s="296"/>
    </row>
    <row r="12" spans="1:23" ht="18" customHeight="1" x14ac:dyDescent="0.3">
      <c r="A12" s="2"/>
      <c r="B12" s="109" t="s">
        <v>96</v>
      </c>
      <c r="C12" s="111"/>
      <c r="D12" s="111"/>
      <c r="E12" s="111"/>
      <c r="F12" s="166"/>
      <c r="G12" s="2"/>
      <c r="H12" s="2"/>
      <c r="I12" s="2"/>
      <c r="J12" s="2"/>
    </row>
    <row r="13" spans="1:23" ht="18" customHeight="1" x14ac:dyDescent="0.3">
      <c r="A13" s="2"/>
      <c r="B13" s="109" t="s">
        <v>97</v>
      </c>
      <c r="C13" s="111"/>
      <c r="D13" s="111"/>
      <c r="E13" s="111"/>
      <c r="F13" s="166"/>
      <c r="G13" s="2"/>
      <c r="H13" s="2"/>
      <c r="I13" s="2"/>
      <c r="J13" s="2"/>
    </row>
    <row r="14" spans="1:23" ht="18" customHeight="1" x14ac:dyDescent="0.3">
      <c r="A14" s="2"/>
      <c r="B14" s="109" t="s">
        <v>98</v>
      </c>
      <c r="C14" s="111"/>
      <c r="D14" s="111"/>
      <c r="E14" s="111"/>
      <c r="F14" s="166"/>
      <c r="G14" s="2"/>
      <c r="H14" s="2"/>
      <c r="I14" s="2"/>
      <c r="J14" s="2"/>
    </row>
    <row r="15" spans="1:23" ht="18" customHeight="1" x14ac:dyDescent="0.3">
      <c r="A15" s="2"/>
      <c r="B15" s="109" t="s">
        <v>99</v>
      </c>
      <c r="C15" s="111"/>
      <c r="D15" s="111"/>
      <c r="E15" s="111"/>
      <c r="F15" s="166"/>
      <c r="G15" s="2"/>
      <c r="H15" s="2"/>
      <c r="I15" s="2"/>
      <c r="J15" s="2"/>
    </row>
    <row r="16" spans="1:23" ht="18" customHeight="1" x14ac:dyDescent="0.3">
      <c r="A16" s="2"/>
      <c r="B16" s="113" t="s">
        <v>147</v>
      </c>
      <c r="C16" s="115"/>
      <c r="D16" s="115"/>
      <c r="E16" s="115"/>
      <c r="F16" s="167"/>
      <c r="G16" s="2"/>
      <c r="H16" s="2"/>
      <c r="I16" s="2"/>
      <c r="J16" s="2"/>
    </row>
    <row r="17" spans="1:12" ht="18" customHeight="1" x14ac:dyDescent="0.3">
      <c r="A17" s="45"/>
      <c r="B17" s="2"/>
      <c r="C17" s="2"/>
      <c r="D17" s="2"/>
      <c r="E17" s="2"/>
      <c r="F17" s="2"/>
      <c r="G17" s="2"/>
      <c r="H17" s="2"/>
      <c r="I17" s="2"/>
      <c r="J17" s="2"/>
    </row>
    <row r="18" spans="1:12" ht="18" customHeight="1" x14ac:dyDescent="0.3">
      <c r="A18" s="41"/>
      <c r="B18" s="60" t="str">
        <f>IF(start!E13="administratie(- en belastingadvies)kantoor","Sla deze vraag over;  vraag is alleen voor accountantskantoren.","Brutomaandsalarissen 2018 op basis van 1 fte")</f>
        <v>Brutomaandsalarissen 2018 op basis van 1 fte</v>
      </c>
      <c r="C18" s="47"/>
      <c r="D18" s="47"/>
      <c r="E18" s="350" t="s">
        <v>134</v>
      </c>
      <c r="F18" s="49" t="s">
        <v>94</v>
      </c>
      <c r="G18" s="2"/>
      <c r="H18" s="2"/>
      <c r="I18" s="2"/>
      <c r="J18" s="2"/>
    </row>
    <row r="19" spans="1:12" ht="18" customHeight="1" x14ac:dyDescent="0.3">
      <c r="A19" s="2"/>
      <c r="B19" s="47"/>
      <c r="C19" s="47"/>
      <c r="D19" s="47"/>
      <c r="E19" s="350"/>
      <c r="F19" s="49" t="s">
        <v>34</v>
      </c>
      <c r="G19" s="2"/>
      <c r="H19" s="2"/>
      <c r="I19" s="2"/>
      <c r="J19" s="2"/>
    </row>
    <row r="20" spans="1:12" ht="18" customHeight="1" x14ac:dyDescent="0.3">
      <c r="A20" s="2"/>
      <c r="B20" s="158" t="s">
        <v>41</v>
      </c>
      <c r="C20" s="107"/>
      <c r="D20" s="159"/>
      <c r="E20" s="223"/>
      <c r="F20" s="224" t="s">
        <v>7</v>
      </c>
      <c r="G20" s="83" t="str">
        <f t="shared" ref="G20:G31" si="0">IF(F20="n.v.t.",IF(E20&gt;0,"'n.v.t.'is een ongeldige invoer",""),"")</f>
        <v/>
      </c>
      <c r="H20" s="2"/>
      <c r="I20" s="2"/>
      <c r="J20" s="2"/>
      <c r="L20" s="297"/>
    </row>
    <row r="21" spans="1:12" ht="18" customHeight="1" x14ac:dyDescent="0.3">
      <c r="A21" s="2"/>
      <c r="B21" s="160" t="s">
        <v>42</v>
      </c>
      <c r="C21" s="111"/>
      <c r="D21" s="111"/>
      <c r="E21" s="225"/>
      <c r="F21" s="226" t="s">
        <v>7</v>
      </c>
      <c r="G21" s="83" t="str">
        <f t="shared" si="0"/>
        <v/>
      </c>
      <c r="H21" s="2"/>
      <c r="I21" s="2"/>
      <c r="J21" s="2"/>
      <c r="L21" s="297"/>
    </row>
    <row r="22" spans="1:12" ht="18" customHeight="1" x14ac:dyDescent="0.3">
      <c r="A22" s="2"/>
      <c r="B22" s="160" t="s">
        <v>43</v>
      </c>
      <c r="C22" s="111"/>
      <c r="D22" s="111"/>
      <c r="E22" s="225"/>
      <c r="F22" s="226" t="s">
        <v>7</v>
      </c>
      <c r="G22" s="83" t="str">
        <f t="shared" si="0"/>
        <v/>
      </c>
      <c r="H22" s="41"/>
      <c r="I22" s="2"/>
      <c r="J22" s="2"/>
      <c r="L22" s="297"/>
    </row>
    <row r="23" spans="1:12" ht="18" customHeight="1" x14ac:dyDescent="0.3">
      <c r="A23" s="2"/>
      <c r="B23" s="160" t="s">
        <v>44</v>
      </c>
      <c r="C23" s="111"/>
      <c r="D23" s="111"/>
      <c r="E23" s="225"/>
      <c r="F23" s="226" t="s">
        <v>7</v>
      </c>
      <c r="G23" s="83" t="str">
        <f t="shared" si="0"/>
        <v/>
      </c>
      <c r="H23" s="2"/>
      <c r="I23" s="2"/>
      <c r="J23" s="2"/>
      <c r="L23" s="297"/>
    </row>
    <row r="24" spans="1:12" ht="18" customHeight="1" x14ac:dyDescent="0.3">
      <c r="A24" s="2"/>
      <c r="B24" s="160" t="s">
        <v>45</v>
      </c>
      <c r="C24" s="161"/>
      <c r="D24" s="111"/>
      <c r="E24" s="225"/>
      <c r="F24" s="226" t="s">
        <v>7</v>
      </c>
      <c r="G24" s="83" t="str">
        <f t="shared" si="0"/>
        <v/>
      </c>
      <c r="H24" s="41"/>
      <c r="I24" s="2"/>
      <c r="J24" s="2"/>
      <c r="L24" s="297"/>
    </row>
    <row r="25" spans="1:12" ht="18" customHeight="1" x14ac:dyDescent="0.3">
      <c r="A25" s="2"/>
      <c r="B25" s="160" t="s">
        <v>46</v>
      </c>
      <c r="C25" s="161"/>
      <c r="D25" s="111"/>
      <c r="E25" s="225"/>
      <c r="F25" s="226" t="s">
        <v>7</v>
      </c>
      <c r="G25" s="83" t="str">
        <f t="shared" si="0"/>
        <v/>
      </c>
      <c r="H25" s="2"/>
      <c r="I25" s="2"/>
      <c r="J25" s="2"/>
      <c r="L25" s="297"/>
    </row>
    <row r="26" spans="1:12" ht="18" customHeight="1" x14ac:dyDescent="0.3">
      <c r="A26" s="2"/>
      <c r="B26" s="160" t="s">
        <v>47</v>
      </c>
      <c r="C26" s="161"/>
      <c r="D26" s="111"/>
      <c r="E26" s="225"/>
      <c r="F26" s="226" t="s">
        <v>7</v>
      </c>
      <c r="G26" s="83" t="str">
        <f t="shared" si="0"/>
        <v/>
      </c>
      <c r="H26" s="2"/>
      <c r="I26" s="2"/>
      <c r="J26" s="2"/>
      <c r="L26" s="297"/>
    </row>
    <row r="27" spans="1:12" ht="18" customHeight="1" x14ac:dyDescent="0.3">
      <c r="A27" s="2"/>
      <c r="B27" s="160" t="s">
        <v>48</v>
      </c>
      <c r="C27" s="161"/>
      <c r="D27" s="111"/>
      <c r="E27" s="225"/>
      <c r="F27" s="226" t="s">
        <v>7</v>
      </c>
      <c r="G27" s="83" t="str">
        <f t="shared" si="0"/>
        <v/>
      </c>
      <c r="H27" s="2"/>
      <c r="I27" s="2"/>
      <c r="J27" s="2"/>
      <c r="L27" s="297"/>
    </row>
    <row r="28" spans="1:12" ht="18" customHeight="1" x14ac:dyDescent="0.3">
      <c r="A28" s="2"/>
      <c r="B28" s="160" t="s">
        <v>49</v>
      </c>
      <c r="C28" s="161"/>
      <c r="D28" s="111"/>
      <c r="E28" s="225"/>
      <c r="F28" s="226" t="s">
        <v>7</v>
      </c>
      <c r="G28" s="83" t="str">
        <f t="shared" si="0"/>
        <v/>
      </c>
      <c r="H28" s="2"/>
      <c r="I28" s="2"/>
      <c r="J28" s="2"/>
      <c r="L28" s="297"/>
    </row>
    <row r="29" spans="1:12" ht="18" customHeight="1" x14ac:dyDescent="0.3">
      <c r="A29" s="2"/>
      <c r="B29" s="160" t="s">
        <v>50</v>
      </c>
      <c r="C29" s="162"/>
      <c r="D29" s="111"/>
      <c r="E29" s="225"/>
      <c r="F29" s="226" t="s">
        <v>7</v>
      </c>
      <c r="G29" s="83" t="str">
        <f t="shared" si="0"/>
        <v/>
      </c>
      <c r="H29" s="2"/>
      <c r="I29" s="2"/>
      <c r="J29" s="2"/>
      <c r="L29" s="297"/>
    </row>
    <row r="30" spans="1:12" ht="18" customHeight="1" x14ac:dyDescent="0.3">
      <c r="A30" s="2"/>
      <c r="B30" s="160" t="s">
        <v>51</v>
      </c>
      <c r="C30" s="161"/>
      <c r="D30" s="111"/>
      <c r="E30" s="225"/>
      <c r="F30" s="226" t="s">
        <v>7</v>
      </c>
      <c r="G30" s="83" t="str">
        <f t="shared" si="0"/>
        <v/>
      </c>
      <c r="H30" s="2"/>
      <c r="I30" s="2"/>
      <c r="J30" s="2"/>
      <c r="L30" s="297"/>
    </row>
    <row r="31" spans="1:12" ht="18" customHeight="1" x14ac:dyDescent="0.3">
      <c r="A31" s="4"/>
      <c r="B31" s="163" t="s">
        <v>52</v>
      </c>
      <c r="C31" s="164"/>
      <c r="D31" s="115"/>
      <c r="E31" s="227"/>
      <c r="F31" s="228" t="s">
        <v>7</v>
      </c>
      <c r="G31" s="83" t="str">
        <f t="shared" si="0"/>
        <v/>
      </c>
      <c r="H31" s="2"/>
      <c r="I31" s="2"/>
      <c r="J31" s="2"/>
      <c r="L31" s="297"/>
    </row>
    <row r="32" spans="1:12" ht="18" customHeight="1" x14ac:dyDescent="0.3">
      <c r="A32" s="2"/>
      <c r="B32" s="58"/>
      <c r="C32" s="47"/>
      <c r="D32" s="47"/>
      <c r="E32" s="47"/>
      <c r="F32" s="47"/>
      <c r="G32" s="2"/>
      <c r="H32" s="2"/>
      <c r="I32" s="2"/>
      <c r="J32" s="2"/>
    </row>
    <row r="33" spans="1:12" ht="18" customHeight="1" x14ac:dyDescent="0.3">
      <c r="A33" s="45"/>
      <c r="B33" s="2"/>
      <c r="C33" s="2"/>
      <c r="D33" s="2"/>
      <c r="E33" s="2"/>
      <c r="F33" s="2"/>
      <c r="G33" s="2"/>
      <c r="H33" s="2"/>
      <c r="I33" s="2"/>
      <c r="J33" s="2"/>
      <c r="L33" s="298"/>
    </row>
    <row r="34" spans="1:12" ht="18" customHeight="1" x14ac:dyDescent="0.3">
      <c r="A34" s="45"/>
      <c r="B34" s="2"/>
      <c r="C34" s="2"/>
      <c r="D34" s="2"/>
      <c r="E34" s="2"/>
      <c r="F34" s="2"/>
      <c r="G34" s="2"/>
      <c r="H34" s="2"/>
      <c r="I34" s="2"/>
      <c r="J34" s="2"/>
    </row>
    <row r="35" spans="1:12" ht="18" customHeight="1" x14ac:dyDescent="0.3">
      <c r="A35" s="77"/>
      <c r="B35" s="2"/>
      <c r="C35" s="2"/>
      <c r="D35" s="2"/>
      <c r="E35" s="2"/>
      <c r="F35" s="2"/>
      <c r="G35" s="2"/>
      <c r="H35" s="2"/>
      <c r="I35" s="2"/>
      <c r="J35" s="2"/>
    </row>
    <row r="36" spans="1:12" ht="18" customHeight="1" x14ac:dyDescent="0.3">
      <c r="A36" s="77"/>
      <c r="B36" s="2"/>
      <c r="C36" s="2"/>
      <c r="D36" s="2"/>
      <c r="E36" s="2"/>
      <c r="F36" s="2"/>
      <c r="G36" s="2"/>
      <c r="H36" s="2"/>
      <c r="I36" s="2"/>
      <c r="J36" s="2"/>
    </row>
    <row r="37" spans="1:12" ht="18" customHeight="1" x14ac:dyDescent="0.3">
      <c r="A37" s="44"/>
      <c r="B37" s="2"/>
      <c r="C37" s="2"/>
      <c r="D37" s="2"/>
      <c r="E37" s="2"/>
      <c r="F37" s="2"/>
      <c r="G37" s="2"/>
      <c r="H37" s="2"/>
      <c r="I37" s="2"/>
      <c r="J37" s="2"/>
    </row>
    <row r="38" spans="1:12" ht="18" customHeight="1" x14ac:dyDescent="0.3">
      <c r="A38" s="44"/>
      <c r="B38" s="2"/>
      <c r="C38" s="2"/>
      <c r="D38" s="2"/>
      <c r="E38" s="2"/>
      <c r="F38" s="2"/>
      <c r="G38" s="2"/>
      <c r="H38" s="2"/>
      <c r="I38" s="2"/>
      <c r="J38" s="2"/>
    </row>
    <row r="39" spans="1:12" ht="18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2" ht="18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2" ht="15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2" ht="15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2" ht="15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2" ht="15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2" ht="15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2" ht="15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2" ht="15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2" ht="15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5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5.75" x14ac:dyDescent="0.3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5" customHeight="1" x14ac:dyDescent="0.3"/>
    <row r="52" spans="1:10" ht="15" customHeight="1" x14ac:dyDescent="0.3"/>
    <row r="53" spans="1:10" ht="15" customHeight="1" x14ac:dyDescent="0.3"/>
    <row r="54" spans="1:10" ht="15" customHeight="1" x14ac:dyDescent="0.3"/>
    <row r="55" spans="1:10" ht="15" customHeight="1" x14ac:dyDescent="0.3"/>
    <row r="56" spans="1:10" ht="15" customHeight="1" x14ac:dyDescent="0.3"/>
    <row r="57" spans="1:10" ht="15" customHeight="1" x14ac:dyDescent="0.3"/>
    <row r="58" spans="1:10" ht="15" customHeight="1" x14ac:dyDescent="0.3"/>
  </sheetData>
  <sheetProtection sheet="1" selectLockedCells="1"/>
  <protectedRanges>
    <protectedRange password="8B9B" sqref="A10 A18:A19 B1 A21 B5:B6 A13:A16 B3 B10:B14 B8 D1:E1 B32" name="Bereik1"/>
    <protectedRange password="8B9B" sqref="L7:W7 B20:B31" name="Bereik1_2"/>
    <protectedRange password="8B9B" sqref="B4" name="Bereik1_1"/>
    <protectedRange password="8B9B" sqref="A36:A38" name="Bereik1_2_1"/>
  </protectedRanges>
  <dataConsolidate/>
  <mergeCells count="1">
    <mergeCell ref="E18:E19"/>
  </mergeCells>
  <conditionalFormatting sqref="F4:F8 F11:F16">
    <cfRule type="containsText" dxfId="22" priority="10" operator="containsText" text="kies:">
      <formula>NOT(ISERROR(SEARCH("kies:",F4)))</formula>
    </cfRule>
    <cfRule type="containsBlanks" dxfId="21" priority="11">
      <formula>LEN(TRIM(F4))=0</formula>
    </cfRule>
  </conditionalFormatting>
  <conditionalFormatting sqref="E20:F31">
    <cfRule type="containsText" dxfId="20" priority="4" operator="containsText" text="kies:">
      <formula>NOT(ISERROR(SEARCH("kies:",E20)))</formula>
    </cfRule>
    <cfRule type="containsBlanks" dxfId="19" priority="5">
      <formula>LEN(TRIM(E20))=0</formula>
    </cfRule>
  </conditionalFormatting>
  <conditionalFormatting sqref="B18">
    <cfRule type="cellIs" dxfId="18" priority="1" operator="equal">
      <formula>"Sla deze vraag over;  vraag is alleen voor accountantskantoren."</formula>
    </cfRule>
  </conditionalFormatting>
  <dataValidations xWindow="946" yWindow="620" count="5">
    <dataValidation type="decimal" allowBlank="1" showInputMessage="1" showErrorMessage="1" errorTitle="Ongeldige invoer" error="De invoer dient tussen /- 10% en 10% te bedragen." prompt="voer % in" sqref="F16" xr:uid="{00000000-0002-0000-0500-000000000000}">
      <formula1>-0.1</formula1>
      <formula2>0.1</formula2>
    </dataValidation>
    <dataValidation type="whole" allowBlank="1" showInputMessage="1" showErrorMessage="1" errorTitle="Controle" error="maandsalaris o.b.v. 1 fte bedraagt € 1.000 - € 10.000" sqref="E21:E31" xr:uid="{00000000-0002-0000-0500-000001000000}">
      <formula1>1000</formula1>
      <formula2>10000</formula2>
    </dataValidation>
    <dataValidation type="whole" allowBlank="1" showInputMessage="1" showErrorMessage="1" errorTitle="Controle" error="maandsalaris o.b.v. 1 fte bedraagt € 1.000 - € 10.000" prompt="deze kolom alleen invullen voor zover in dienst" sqref="E20" xr:uid="{00000000-0002-0000-0500-000002000000}">
      <formula1>1000</formula1>
      <formula2>10000</formula2>
    </dataValidation>
    <dataValidation type="decimal" allowBlank="1" showInputMessage="1" showErrorMessage="1" error="De ingevoerde waarde is te hoog (&gt; € 350) of te laag (&lt; € 50)." sqref="F12:F15" xr:uid="{00000000-0002-0000-0500-000003000000}">
      <formula1>50</formula1>
      <formula2>350</formula2>
    </dataValidation>
    <dataValidation type="decimal" allowBlank="1" showInputMessage="1" showErrorMessage="1" error="De ingevoerde waarde is te hoog (&gt; € 350) of te laag (&lt; € 50)." prompt="Het gewogen gemiddelde tarief." sqref="F11" xr:uid="{00000000-0002-0000-0500-000004000000}">
      <formula1>50</formula1>
      <formula2>350</formula2>
    </dataValidation>
  </dataValidations>
  <pageMargins left="0.75" right="0.75" top="1" bottom="1" header="0.5" footer="0.5"/>
  <pageSetup paperSize="9" scale="90" orientation="portrait" r:id="rId1"/>
  <headerFooter alignWithMargins="0">
    <oddFooter>Pagina &amp;P van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946" yWindow="620" count="5">
        <x14:dataValidation type="list" allowBlank="1" showInputMessage="1" showErrorMessage="1" xr:uid="{00000000-0002-0000-0500-000005000000}">
          <x14:formula1>
            <xm:f>'10'!$A$14:$A$16</xm:f>
          </x14:formula1>
          <xm:sqref>F8</xm:sqref>
        </x14:dataValidation>
        <x14:dataValidation type="list" allowBlank="1" showInputMessage="1" showErrorMessage="1" xr:uid="{00000000-0002-0000-0500-000006000000}">
          <x14:formula1>
            <xm:f>'10'!$A$14:$A$17</xm:f>
          </x14:formula1>
          <xm:sqref>F31</xm:sqref>
        </x14:dataValidation>
        <x14:dataValidation type="list" allowBlank="1" showInputMessage="1" showErrorMessage="1" xr:uid="{00000000-0002-0000-0500-000007000000}">
          <x14:formula1>
            <xm:f>'10'!$A$14:$A$16</xm:f>
          </x14:formula1>
          <xm:sqref>F4</xm:sqref>
        </x14:dataValidation>
        <x14:dataValidation type="list" allowBlank="1" showInputMessage="1" showErrorMessage="1" prompt="als niet in dienst: n.v.t." xr:uid="{00000000-0002-0000-0500-000008000000}">
          <x14:formula1>
            <xm:f>'10'!$A$14:$A$17</xm:f>
          </x14:formula1>
          <xm:sqref>F20</xm:sqref>
        </x14:dataValidation>
        <x14:dataValidation type="list" allowBlank="1" showInputMessage="1" showErrorMessage="1" xr:uid="{00000000-0002-0000-0500-000009000000}">
          <x14:formula1>
            <xm:f>'10'!$A$14:$A$17</xm:f>
          </x14:formula1>
          <xm:sqref>F21:F30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I50"/>
  <sheetViews>
    <sheetView showRowColHeaders="0" zoomScaleNormal="100" zoomScaleSheetLayoutView="100" workbookViewId="0">
      <pane ySplit="1" topLeftCell="A2" activePane="bottomLeft" state="frozen"/>
      <selection pane="bottomLeft" activeCell="F4" sqref="F4"/>
    </sheetView>
  </sheetViews>
  <sheetFormatPr defaultColWidth="9" defaultRowHeight="13.5" x14ac:dyDescent="0.25"/>
  <cols>
    <col min="1" max="1" width="29.375" customWidth="1"/>
    <col min="2" max="2" width="34.625" customWidth="1"/>
    <col min="3" max="3" width="12.375" customWidth="1"/>
    <col min="4" max="4" width="12.625" customWidth="1"/>
    <col min="5" max="5" width="11.375" customWidth="1"/>
    <col min="6" max="6" width="20.875" customWidth="1"/>
    <col min="7" max="7" width="13.375" customWidth="1"/>
    <col min="8" max="8" width="141.75" customWidth="1"/>
    <col min="9" max="10" width="12.625" style="292" customWidth="1"/>
    <col min="11" max="20" width="13" style="292" customWidth="1"/>
    <col min="21" max="16384" width="9" style="292"/>
  </cols>
  <sheetData>
    <row r="1" spans="1:9" s="293" customFormat="1" ht="50.25" customHeight="1" thickBot="1" x14ac:dyDescent="0.35">
      <c r="A1" s="187"/>
      <c r="B1" s="188" t="s">
        <v>25</v>
      </c>
      <c r="C1" s="193"/>
      <c r="D1" s="202" t="s">
        <v>137</v>
      </c>
      <c r="E1" s="203">
        <f>'10'!C10</f>
        <v>0</v>
      </c>
      <c r="F1" s="190"/>
      <c r="G1" s="191"/>
      <c r="H1" s="191"/>
      <c r="I1" s="290"/>
    </row>
    <row r="2" spans="1:9" ht="20.25" hidden="1" customHeight="1" x14ac:dyDescent="0.3">
      <c r="A2" s="2"/>
      <c r="B2" s="2"/>
      <c r="C2" s="47"/>
      <c r="D2" s="47"/>
      <c r="E2" s="47"/>
      <c r="F2" s="53"/>
      <c r="G2" s="2"/>
      <c r="H2" s="2"/>
      <c r="I2" s="273"/>
    </row>
    <row r="3" spans="1:9" ht="18" hidden="1" customHeight="1" x14ac:dyDescent="0.3">
      <c r="A3" s="2"/>
      <c r="B3" s="2"/>
      <c r="C3" s="2"/>
      <c r="D3" s="2"/>
      <c r="E3" s="2"/>
      <c r="F3" s="2"/>
      <c r="G3" s="14"/>
      <c r="H3" s="2"/>
      <c r="I3" s="273"/>
    </row>
    <row r="4" spans="1:9" ht="18" customHeight="1" x14ac:dyDescent="0.3">
      <c r="A4" s="2"/>
      <c r="B4" s="250" t="s">
        <v>230</v>
      </c>
      <c r="C4" s="251"/>
      <c r="D4" s="251"/>
      <c r="E4" s="251"/>
      <c r="F4" s="312" t="s">
        <v>7</v>
      </c>
      <c r="G4" s="14"/>
      <c r="H4" s="2"/>
      <c r="I4" s="273"/>
    </row>
    <row r="5" spans="1:9" ht="18" hidden="1" customHeight="1" x14ac:dyDescent="0.3">
      <c r="A5" s="2"/>
      <c r="B5" s="2"/>
      <c r="C5" s="2"/>
      <c r="D5" s="2"/>
      <c r="E5" s="2"/>
      <c r="F5" s="2"/>
      <c r="G5" s="2"/>
      <c r="H5" s="25"/>
      <c r="I5" s="273"/>
    </row>
    <row r="6" spans="1:9" ht="18" hidden="1" customHeight="1" x14ac:dyDescent="0.3">
      <c r="A6" s="2"/>
      <c r="B6" s="2"/>
      <c r="C6" s="2"/>
      <c r="D6" s="2"/>
      <c r="E6" s="2"/>
      <c r="F6" s="2"/>
      <c r="G6" s="2"/>
      <c r="H6" s="25"/>
      <c r="I6" s="294"/>
    </row>
    <row r="7" spans="1:9" ht="18" hidden="1" customHeight="1" x14ac:dyDescent="0.3">
      <c r="A7" s="2"/>
      <c r="B7" s="2"/>
      <c r="C7" s="2"/>
      <c r="D7" s="2"/>
      <c r="E7" s="2"/>
      <c r="F7" s="2"/>
      <c r="G7" s="2"/>
      <c r="H7" s="25"/>
      <c r="I7" s="294"/>
    </row>
    <row r="8" spans="1:9" ht="18" hidden="1" customHeight="1" x14ac:dyDescent="0.3">
      <c r="A8" s="2"/>
      <c r="B8" s="53"/>
      <c r="C8" s="53"/>
      <c r="D8" s="53"/>
      <c r="E8" s="53"/>
      <c r="F8" s="65"/>
      <c r="G8" s="25"/>
      <c r="H8" s="25"/>
      <c r="I8" s="273"/>
    </row>
    <row r="9" spans="1:9" ht="18" customHeight="1" x14ac:dyDescent="0.3">
      <c r="A9" s="2"/>
      <c r="B9" s="2"/>
      <c r="C9" s="2"/>
      <c r="D9" s="2"/>
      <c r="E9" s="2"/>
      <c r="F9" s="2"/>
      <c r="G9" s="14"/>
      <c r="H9" s="2"/>
      <c r="I9" s="273"/>
    </row>
    <row r="10" spans="1:9" ht="18" customHeight="1" x14ac:dyDescent="0.3">
      <c r="A10" s="2"/>
      <c r="B10" s="105" t="s">
        <v>220</v>
      </c>
      <c r="C10" s="107"/>
      <c r="D10" s="107"/>
      <c r="E10" s="142" t="s">
        <v>106</v>
      </c>
      <c r="F10" s="310" t="s">
        <v>7</v>
      </c>
      <c r="G10" s="2"/>
      <c r="H10" s="2"/>
      <c r="I10" s="294"/>
    </row>
    <row r="11" spans="1:9" ht="18" customHeight="1" x14ac:dyDescent="0.3">
      <c r="A11" s="2"/>
      <c r="B11" s="143"/>
      <c r="C11" s="111"/>
      <c r="D11" s="144"/>
      <c r="E11" s="144" t="s">
        <v>107</v>
      </c>
      <c r="F11" s="303" t="s">
        <v>7</v>
      </c>
      <c r="G11" s="14"/>
      <c r="H11" s="2"/>
      <c r="I11" s="294"/>
    </row>
    <row r="12" spans="1:9" ht="18" customHeight="1" x14ac:dyDescent="0.3">
      <c r="A12" s="2"/>
      <c r="B12" s="143"/>
      <c r="C12" s="111"/>
      <c r="D12" s="144"/>
      <c r="E12" s="144" t="s">
        <v>142</v>
      </c>
      <c r="F12" s="311" t="s">
        <v>7</v>
      </c>
      <c r="G12" s="14"/>
      <c r="H12" s="2"/>
      <c r="I12" s="294"/>
    </row>
    <row r="13" spans="1:9" ht="18" customHeight="1" x14ac:dyDescent="0.3">
      <c r="A13" s="2"/>
      <c r="B13" s="109"/>
      <c r="C13" s="111"/>
      <c r="D13" s="308" t="str">
        <f>IF(COUNTBLANK(E10:E12)=0,IF(SUM(E10:E12)=E6,"","totaal klopt niet"),"")</f>
        <v/>
      </c>
      <c r="E13" s="309"/>
      <c r="F13" s="141"/>
      <c r="G13" s="2"/>
      <c r="H13" s="2"/>
      <c r="I13" s="294"/>
    </row>
    <row r="14" spans="1:9" ht="18" customHeight="1" x14ac:dyDescent="0.3">
      <c r="A14" s="2"/>
      <c r="B14" s="143" t="s">
        <v>108</v>
      </c>
      <c r="C14" s="307"/>
      <c r="D14" s="307"/>
      <c r="E14" s="307"/>
      <c r="F14" s="310" t="s">
        <v>7</v>
      </c>
      <c r="G14" s="33"/>
      <c r="H14" s="2"/>
      <c r="I14" s="273"/>
    </row>
    <row r="15" spans="1:9" ht="18" customHeight="1" x14ac:dyDescent="0.3">
      <c r="A15" s="40"/>
      <c r="B15" s="143" t="s">
        <v>109</v>
      </c>
      <c r="C15" s="307"/>
      <c r="D15" s="307"/>
      <c r="E15" s="307"/>
      <c r="F15" s="303" t="s">
        <v>7</v>
      </c>
      <c r="G15" s="2"/>
      <c r="H15" s="2"/>
      <c r="I15" s="273"/>
    </row>
    <row r="16" spans="1:9" ht="18" customHeight="1" x14ac:dyDescent="0.3">
      <c r="A16" s="97"/>
      <c r="B16" s="304" t="s">
        <v>110</v>
      </c>
      <c r="C16" s="178"/>
      <c r="D16" s="178"/>
      <c r="E16" s="178"/>
      <c r="F16" s="311" t="s">
        <v>7</v>
      </c>
      <c r="G16" s="14"/>
      <c r="H16" s="2"/>
      <c r="I16" s="273"/>
    </row>
    <row r="17" spans="1:9" ht="18" customHeight="1" x14ac:dyDescent="0.3">
      <c r="A17" s="99"/>
      <c r="B17" s="99"/>
      <c r="C17" s="99"/>
      <c r="D17" s="99"/>
      <c r="E17" s="99"/>
      <c r="F17" s="99"/>
      <c r="G17" s="14"/>
      <c r="H17" s="4"/>
      <c r="I17" s="273"/>
    </row>
    <row r="18" spans="1:9" ht="18" customHeight="1" x14ac:dyDescent="0.3">
      <c r="A18" s="97"/>
      <c r="B18" s="97"/>
      <c r="C18" s="97"/>
      <c r="D18" s="97"/>
      <c r="E18" s="97"/>
      <c r="F18" s="97"/>
      <c r="G18" s="97"/>
      <c r="H18" s="2"/>
      <c r="I18" s="273"/>
    </row>
    <row r="19" spans="1:9" ht="18" customHeight="1" x14ac:dyDescent="0.3">
      <c r="A19" s="97"/>
      <c r="B19" s="97"/>
      <c r="C19" s="97"/>
      <c r="D19" s="97"/>
      <c r="E19" s="97"/>
      <c r="F19" s="97"/>
      <c r="G19" s="14"/>
      <c r="H19" s="2"/>
      <c r="I19" s="273"/>
    </row>
    <row r="20" spans="1:9" ht="18" customHeight="1" x14ac:dyDescent="0.3">
      <c r="A20" s="97"/>
      <c r="B20" s="97"/>
      <c r="C20" s="97"/>
      <c r="D20" s="97"/>
      <c r="E20" s="97"/>
      <c r="F20" s="97"/>
      <c r="G20" s="14"/>
      <c r="H20" s="2"/>
      <c r="I20" s="273"/>
    </row>
    <row r="21" spans="1:9" ht="18" customHeight="1" x14ac:dyDescent="0.3">
      <c r="A21" s="97"/>
      <c r="B21" s="97"/>
      <c r="C21" s="97"/>
      <c r="D21" s="97"/>
      <c r="E21" s="97"/>
      <c r="F21" s="97"/>
      <c r="G21" s="14"/>
      <c r="H21" s="2"/>
      <c r="I21" s="273"/>
    </row>
    <row r="22" spans="1:9" ht="18" customHeight="1" x14ac:dyDescent="0.3">
      <c r="A22" s="97"/>
      <c r="B22" s="97"/>
      <c r="C22" s="97"/>
      <c r="D22" s="97"/>
      <c r="E22" s="97"/>
      <c r="F22" s="97"/>
      <c r="G22" s="14"/>
      <c r="H22" s="2"/>
      <c r="I22" s="273"/>
    </row>
    <row r="23" spans="1:9" ht="18" customHeight="1" x14ac:dyDescent="0.3">
      <c r="A23" s="97"/>
      <c r="B23" s="97"/>
      <c r="C23" s="97"/>
      <c r="D23" s="97"/>
      <c r="E23" s="97"/>
      <c r="F23" s="97"/>
      <c r="G23" s="14"/>
      <c r="H23" s="2"/>
      <c r="I23" s="273"/>
    </row>
    <row r="24" spans="1:9" ht="18" customHeight="1" x14ac:dyDescent="0.3">
      <c r="A24" s="97"/>
      <c r="B24" s="97"/>
      <c r="C24" s="97"/>
      <c r="D24" s="97"/>
      <c r="E24" s="97"/>
      <c r="F24" s="97"/>
      <c r="G24" s="14"/>
      <c r="H24" s="2"/>
      <c r="I24" s="273"/>
    </row>
    <row r="25" spans="1:9" ht="18" customHeight="1" x14ac:dyDescent="0.3">
      <c r="A25" s="97"/>
      <c r="B25" s="97"/>
      <c r="C25" s="97"/>
      <c r="D25" s="97"/>
      <c r="E25" s="97"/>
      <c r="F25" s="97"/>
      <c r="G25" s="14"/>
      <c r="H25" s="2"/>
      <c r="I25" s="273"/>
    </row>
    <row r="26" spans="1:9" ht="18" customHeight="1" x14ac:dyDescent="0.3">
      <c r="A26" s="97"/>
      <c r="B26" s="97"/>
      <c r="C26" s="97"/>
      <c r="D26" s="97"/>
      <c r="E26" s="97"/>
      <c r="F26" s="97"/>
      <c r="G26" s="14"/>
      <c r="H26" s="2"/>
      <c r="I26" s="273"/>
    </row>
    <row r="27" spans="1:9" ht="18" customHeight="1" x14ac:dyDescent="0.3">
      <c r="A27" s="97"/>
      <c r="B27" s="97"/>
      <c r="C27" s="97"/>
      <c r="D27" s="97"/>
      <c r="E27" s="97"/>
      <c r="F27" s="97"/>
      <c r="G27" s="14"/>
      <c r="H27" s="2"/>
      <c r="I27" s="273"/>
    </row>
    <row r="28" spans="1:9" ht="18" customHeight="1" x14ac:dyDescent="0.3">
      <c r="A28" s="97"/>
      <c r="B28" s="97"/>
      <c r="C28" s="97"/>
      <c r="D28" s="97"/>
      <c r="E28" s="97"/>
      <c r="F28" s="97"/>
      <c r="G28" s="14"/>
      <c r="H28" s="2"/>
      <c r="I28" s="273"/>
    </row>
    <row r="29" spans="1:9" ht="18" customHeight="1" x14ac:dyDescent="0.3">
      <c r="A29" s="97"/>
      <c r="B29" s="97"/>
      <c r="C29" s="97"/>
      <c r="D29" s="97"/>
      <c r="E29" s="97"/>
      <c r="F29" s="97"/>
      <c r="G29" s="14"/>
      <c r="H29" s="2"/>
      <c r="I29" s="273"/>
    </row>
    <row r="30" spans="1:9" ht="18" customHeight="1" x14ac:dyDescent="0.3">
      <c r="A30" s="97"/>
      <c r="B30" s="97"/>
      <c r="C30" s="97"/>
      <c r="D30" s="97"/>
      <c r="E30" s="97"/>
      <c r="F30" s="97"/>
      <c r="G30" s="14"/>
      <c r="H30" s="2"/>
      <c r="I30" s="273"/>
    </row>
    <row r="31" spans="1:9" ht="18" customHeight="1" x14ac:dyDescent="0.3">
      <c r="A31" s="97"/>
      <c r="B31" s="97"/>
      <c r="C31" s="97"/>
      <c r="D31" s="97"/>
      <c r="E31" s="97"/>
      <c r="F31" s="97"/>
      <c r="G31" s="14"/>
      <c r="H31" s="2"/>
      <c r="I31" s="273"/>
    </row>
    <row r="32" spans="1:9" ht="18" customHeight="1" x14ac:dyDescent="0.3">
      <c r="A32" s="97"/>
      <c r="B32" s="97"/>
      <c r="C32" s="97"/>
      <c r="D32" s="97"/>
      <c r="E32" s="97"/>
      <c r="F32" s="97"/>
      <c r="G32" s="14"/>
      <c r="H32" s="2"/>
      <c r="I32" s="273"/>
    </row>
    <row r="33" spans="1:9" ht="18" customHeight="1" x14ac:dyDescent="0.3">
      <c r="A33" s="97"/>
      <c r="B33" s="97"/>
      <c r="C33" s="97"/>
      <c r="D33" s="97"/>
      <c r="E33" s="97"/>
      <c r="F33" s="97"/>
      <c r="G33" s="14"/>
      <c r="H33" s="2"/>
      <c r="I33" s="273"/>
    </row>
    <row r="34" spans="1:9" ht="18" customHeight="1" x14ac:dyDescent="0.3">
      <c r="A34" s="97"/>
      <c r="B34" s="97"/>
      <c r="C34" s="97"/>
      <c r="D34" s="97"/>
      <c r="E34" s="97"/>
      <c r="F34" s="97"/>
      <c r="G34" s="99"/>
      <c r="H34" s="2"/>
      <c r="I34" s="273"/>
    </row>
    <row r="35" spans="1:9" ht="18" customHeight="1" x14ac:dyDescent="0.3">
      <c r="A35" s="97"/>
      <c r="B35" s="97"/>
      <c r="C35" s="97"/>
      <c r="D35" s="97"/>
      <c r="E35" s="97"/>
      <c r="F35" s="97"/>
      <c r="G35" s="99"/>
      <c r="H35" s="2"/>
      <c r="I35" s="273"/>
    </row>
    <row r="36" spans="1:9" ht="18" customHeight="1" x14ac:dyDescent="0.3">
      <c r="A36" s="97"/>
      <c r="B36" s="97"/>
      <c r="C36" s="97"/>
      <c r="D36" s="97"/>
      <c r="E36" s="97"/>
      <c r="F36" s="97"/>
      <c r="G36" s="97"/>
      <c r="H36" s="2"/>
      <c r="I36" s="273"/>
    </row>
    <row r="37" spans="1:9" s="273" customFormat="1" ht="18" customHeight="1" x14ac:dyDescent="0.3">
      <c r="A37" s="305"/>
      <c r="B37" s="305"/>
      <c r="C37" s="305"/>
      <c r="D37" s="305"/>
      <c r="E37" s="305"/>
      <c r="F37" s="305"/>
      <c r="G37" s="14"/>
      <c r="H37" s="2"/>
    </row>
    <row r="38" spans="1:9" s="273" customFormat="1" ht="18" customHeight="1" x14ac:dyDescent="0.3">
      <c r="A38" s="305"/>
      <c r="B38" s="306"/>
      <c r="C38" s="97"/>
      <c r="D38" s="97"/>
      <c r="E38" s="97"/>
      <c r="F38" s="97"/>
      <c r="G38" s="97"/>
      <c r="H38" s="2"/>
    </row>
    <row r="39" spans="1:9" s="273" customFormat="1" ht="18" customHeight="1" x14ac:dyDescent="0.3">
      <c r="A39" s="45"/>
      <c r="B39" s="7"/>
      <c r="C39" s="2"/>
      <c r="D39" s="2"/>
      <c r="E39" s="2"/>
      <c r="F39" s="2"/>
      <c r="G39" s="2"/>
      <c r="H39" s="2"/>
    </row>
    <row r="40" spans="1:9" s="273" customFormat="1" ht="18" customHeight="1" x14ac:dyDescent="0.3">
      <c r="A40" s="77"/>
      <c r="B40" s="7"/>
      <c r="C40" s="2"/>
      <c r="D40" s="2"/>
      <c r="E40" s="2"/>
      <c r="F40" s="45"/>
      <c r="G40" s="2"/>
      <c r="H40" s="2"/>
    </row>
    <row r="41" spans="1:9" s="273" customFormat="1" ht="18" customHeight="1" x14ac:dyDescent="0.3">
      <c r="A41" s="77"/>
      <c r="B41" s="7"/>
      <c r="C41" s="2"/>
      <c r="D41" s="2"/>
      <c r="E41" s="2"/>
      <c r="F41" s="2"/>
      <c r="G41" s="2"/>
      <c r="H41" s="2"/>
    </row>
    <row r="42" spans="1:9" s="273" customFormat="1" ht="18" customHeight="1" x14ac:dyDescent="0.3">
      <c r="A42" s="44"/>
      <c r="B42" s="7"/>
      <c r="C42" s="2"/>
      <c r="D42" s="2"/>
      <c r="E42" s="2"/>
      <c r="F42" s="2"/>
      <c r="G42" s="2"/>
      <c r="H42" s="2"/>
    </row>
    <row r="43" spans="1:9" s="273" customFormat="1" ht="18" customHeight="1" x14ac:dyDescent="0.3">
      <c r="A43" s="44"/>
      <c r="B43" s="2"/>
      <c r="C43" s="2"/>
      <c r="D43" s="2"/>
      <c r="E43" s="2"/>
      <c r="F43" s="2"/>
      <c r="G43" s="2"/>
      <c r="H43" s="2"/>
    </row>
    <row r="44" spans="1:9" s="273" customFormat="1" ht="18" customHeight="1" x14ac:dyDescent="0.3">
      <c r="A44" s="2"/>
      <c r="B44" s="2"/>
      <c r="C44" s="2"/>
      <c r="D44" s="2"/>
      <c r="E44" s="2"/>
      <c r="F44" s="2"/>
      <c r="G44" s="2"/>
      <c r="H44" s="2"/>
    </row>
    <row r="45" spans="1:9" s="273" customFormat="1" ht="18" customHeight="1" x14ac:dyDescent="0.3">
      <c r="A45" s="2"/>
      <c r="B45" s="2"/>
      <c r="C45" s="2"/>
      <c r="D45" s="2"/>
      <c r="E45" s="2"/>
      <c r="F45" s="2"/>
      <c r="G45" s="2"/>
      <c r="H45" s="2"/>
    </row>
    <row r="46" spans="1:9" s="273" customFormat="1" ht="18" customHeight="1" x14ac:dyDescent="0.3">
      <c r="A46" s="2"/>
      <c r="B46" s="2"/>
      <c r="C46" s="2"/>
      <c r="D46" s="2"/>
      <c r="E46" s="2"/>
      <c r="F46" s="2"/>
      <c r="G46" s="2"/>
      <c r="H46" s="2"/>
    </row>
    <row r="47" spans="1:9" s="273" customFormat="1" ht="18" customHeight="1" x14ac:dyDescent="0.3">
      <c r="A47" s="2"/>
      <c r="B47" s="2"/>
      <c r="C47" s="2"/>
      <c r="D47" s="2"/>
      <c r="E47" s="2"/>
      <c r="F47" s="2"/>
      <c r="G47" s="2"/>
      <c r="H47" s="2"/>
    </row>
    <row r="48" spans="1:9" ht="18" customHeight="1" x14ac:dyDescent="0.25">
      <c r="A48" s="280"/>
      <c r="B48" s="280"/>
      <c r="C48" s="280"/>
      <c r="D48" s="280"/>
      <c r="E48" s="280"/>
      <c r="F48" s="280"/>
      <c r="G48" s="280"/>
      <c r="H48" s="280"/>
    </row>
    <row r="49" spans="1:8" x14ac:dyDescent="0.25">
      <c r="A49" s="280"/>
      <c r="B49" s="280"/>
      <c r="C49" s="280"/>
      <c r="D49" s="280"/>
      <c r="E49" s="280"/>
      <c r="F49" s="280"/>
      <c r="G49" s="280"/>
      <c r="H49" s="280"/>
    </row>
    <row r="50" spans="1:8" x14ac:dyDescent="0.25">
      <c r="A50" s="280"/>
      <c r="B50" s="280"/>
      <c r="C50" s="280"/>
      <c r="D50" s="280"/>
      <c r="E50" s="280"/>
      <c r="F50" s="280"/>
      <c r="G50" s="280"/>
      <c r="H50" s="280"/>
    </row>
  </sheetData>
  <sheetProtection sheet="1" selectLockedCells="1"/>
  <protectedRanges>
    <protectedRange password="8B9B" sqref="A10:A34 B17:F34" name="Bereik1"/>
    <protectedRange password="8B9B" sqref="B13:C13 B14:E15" name="Bereik1_4"/>
    <protectedRange password="8B9B" sqref="A45:A47" name="Bereik1_1"/>
    <protectedRange password="8B9B" sqref="B38:B42" name="Bereik1_1_1"/>
    <protectedRange password="8B9B" sqref="A41:A43" name="Bereik1_2_1"/>
  </protectedRanges>
  <conditionalFormatting sqref="E1:E2 E13 E8 E38:E1048576">
    <cfRule type="cellIs" dxfId="17" priority="9" operator="equal">
      <formula>"kies:"</formula>
    </cfRule>
  </conditionalFormatting>
  <conditionalFormatting sqref="F4">
    <cfRule type="containsBlanks" dxfId="16" priority="8">
      <formula>LEN(TRIM(F4))=0</formula>
    </cfRule>
  </conditionalFormatting>
  <conditionalFormatting sqref="F4">
    <cfRule type="cellIs" dxfId="15" priority="7" operator="equal">
      <formula>"kies:"</formula>
    </cfRule>
  </conditionalFormatting>
  <conditionalFormatting sqref="F10:F12">
    <cfRule type="containsBlanks" dxfId="14" priority="6">
      <formula>LEN(TRIM(F10))=0</formula>
    </cfRule>
  </conditionalFormatting>
  <conditionalFormatting sqref="F10:F12">
    <cfRule type="cellIs" dxfId="13" priority="5" operator="equal">
      <formula>"kies:"</formula>
    </cfRule>
  </conditionalFormatting>
  <conditionalFormatting sqref="F14">
    <cfRule type="containsBlanks" dxfId="12" priority="4">
      <formula>LEN(TRIM(F14))=0</formula>
    </cfRule>
  </conditionalFormatting>
  <conditionalFormatting sqref="F14">
    <cfRule type="cellIs" dxfId="11" priority="3" operator="equal">
      <formula>"kies:"</formula>
    </cfRule>
  </conditionalFormatting>
  <conditionalFormatting sqref="F15:F16">
    <cfRule type="containsBlanks" dxfId="10" priority="2">
      <formula>LEN(TRIM(F15))=0</formula>
    </cfRule>
  </conditionalFormatting>
  <conditionalFormatting sqref="F15:F16">
    <cfRule type="cellIs" dxfId="9" priority="1" operator="equal">
      <formula>"kies:"</formula>
    </cfRule>
  </conditionalFormatting>
  <pageMargins left="0.7" right="0.7" top="0.75" bottom="0.75" header="0.3" footer="0.3"/>
  <pageSetup paperSize="9" scale="6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0000000}">
          <x14:formula1>
            <xm:f>'10'!$F$14:$F$17</xm:f>
          </x14:formula1>
          <xm:sqref>F4</xm:sqref>
        </x14:dataValidation>
        <x14:dataValidation type="list" allowBlank="1" showInputMessage="1" showErrorMessage="1" xr:uid="{00000000-0002-0000-0600-000001000000}">
          <x14:formula1>
            <xm:f>'10'!$G$14:$G$18</xm:f>
          </x14:formula1>
          <xm:sqref>F10:F12 F14:F16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t7">
    <tabColor theme="0" tint="-0.499984740745262"/>
    <pageSetUpPr autoPageBreaks="0" fitToPage="1"/>
  </sheetPr>
  <dimension ref="A1:P50"/>
  <sheetViews>
    <sheetView showRowColHeaders="0" zoomScaleNormal="100" zoomScaleSheetLayoutView="85" workbookViewId="0">
      <pane ySplit="1" topLeftCell="A2" activePane="bottomLeft" state="frozen"/>
      <selection pane="bottomLeft" activeCell="F13" sqref="F13"/>
    </sheetView>
  </sheetViews>
  <sheetFormatPr defaultColWidth="0" defaultRowHeight="15.75" zeroHeight="1" x14ac:dyDescent="0.3"/>
  <cols>
    <col min="1" max="1" width="29.375" style="271" customWidth="1"/>
    <col min="2" max="2" width="34.625" style="271" customWidth="1"/>
    <col min="3" max="3" width="12.375" style="271" customWidth="1"/>
    <col min="4" max="4" width="12.625" style="271" customWidth="1"/>
    <col min="5" max="5" width="18.75" style="271" customWidth="1"/>
    <col min="6" max="6" width="13.25" style="271" customWidth="1"/>
    <col min="7" max="7" width="13.375" style="272" customWidth="1"/>
    <col min="8" max="8" width="9.25" style="272" customWidth="1"/>
    <col min="9" max="9" width="9.25" style="271" customWidth="1"/>
    <col min="10" max="10" width="18.625" style="271" customWidth="1"/>
    <col min="11" max="11" width="21.625" style="271" customWidth="1"/>
    <col min="12" max="12" width="16.375" style="271" customWidth="1"/>
    <col min="13" max="15" width="3.625" style="271" customWidth="1"/>
    <col min="16" max="16" width="23.75" style="273" hidden="1" customWidth="1"/>
    <col min="17" max="16384" width="3.625" style="273" hidden="1"/>
  </cols>
  <sheetData>
    <row r="1" spans="1:15" s="290" customFormat="1" ht="50.25" customHeight="1" thickBot="1" x14ac:dyDescent="0.35">
      <c r="A1" s="187"/>
      <c r="B1" s="188" t="s">
        <v>231</v>
      </c>
      <c r="C1" s="189"/>
      <c r="D1" s="202" t="s">
        <v>137</v>
      </c>
      <c r="E1" s="203">
        <f>'10'!C10</f>
        <v>0</v>
      </c>
      <c r="F1" s="190"/>
      <c r="G1" s="192"/>
      <c r="H1" s="192"/>
      <c r="I1" s="191"/>
      <c r="J1" s="191"/>
      <c r="K1" s="191"/>
      <c r="L1" s="191"/>
      <c r="M1" s="191"/>
      <c r="N1" s="191"/>
      <c r="O1" s="191"/>
    </row>
    <row r="2" spans="1:15" ht="20.25" customHeight="1" x14ac:dyDescent="0.3">
      <c r="A2" s="2"/>
      <c r="B2" s="263" t="s">
        <v>186</v>
      </c>
      <c r="C2" s="52"/>
      <c r="D2" s="53"/>
      <c r="E2" s="53"/>
      <c r="F2" s="53"/>
      <c r="G2" s="19"/>
      <c r="H2" s="19"/>
      <c r="I2" s="4"/>
      <c r="J2" s="4"/>
      <c r="K2" s="4"/>
      <c r="L2" s="4"/>
      <c r="M2" s="4"/>
      <c r="N2" s="4"/>
      <c r="O2" s="4"/>
    </row>
    <row r="3" spans="1:15" ht="18" customHeight="1" x14ac:dyDescent="0.3">
      <c r="A3" s="2"/>
      <c r="B3" s="105" t="s">
        <v>114</v>
      </c>
      <c r="C3" s="107"/>
      <c r="D3" s="107"/>
      <c r="E3" s="107"/>
      <c r="F3" s="168"/>
      <c r="G3" s="2"/>
      <c r="H3" s="2"/>
      <c r="I3" s="89"/>
      <c r="J3" s="21"/>
      <c r="K3" s="20"/>
      <c r="L3" s="2"/>
      <c r="M3" s="2"/>
      <c r="N3" s="2"/>
      <c r="O3" s="38"/>
    </row>
    <row r="4" spans="1:15" ht="18" customHeight="1" x14ac:dyDescent="0.3">
      <c r="A4" s="2"/>
      <c r="B4" s="109" t="s">
        <v>115</v>
      </c>
      <c r="C4" s="111"/>
      <c r="D4" s="111"/>
      <c r="E4" s="111"/>
      <c r="F4" s="169"/>
      <c r="G4" s="2"/>
      <c r="H4" s="2"/>
      <c r="I4" s="89"/>
      <c r="J4" s="22"/>
      <c r="K4" s="20"/>
      <c r="L4" s="2"/>
      <c r="M4" s="2"/>
      <c r="N4" s="2"/>
      <c r="O4" s="38"/>
    </row>
    <row r="5" spans="1:15" ht="18" customHeight="1" x14ac:dyDescent="0.3">
      <c r="A5" s="2"/>
      <c r="B5" s="135" t="s">
        <v>116</v>
      </c>
      <c r="C5" s="111"/>
      <c r="D5" s="111"/>
      <c r="E5" s="111"/>
      <c r="F5" s="170"/>
      <c r="G5" s="2"/>
      <c r="H5" s="2"/>
      <c r="I5" s="90"/>
      <c r="J5" s="2"/>
      <c r="K5" s="2"/>
      <c r="L5" s="2"/>
      <c r="M5" s="2"/>
      <c r="N5" s="2"/>
      <c r="O5" s="38"/>
    </row>
    <row r="6" spans="1:15" ht="18" customHeight="1" x14ac:dyDescent="0.3">
      <c r="A6" s="2"/>
      <c r="B6" s="135"/>
      <c r="C6" s="111"/>
      <c r="D6" s="111"/>
      <c r="E6" s="111"/>
      <c r="F6" s="171"/>
      <c r="G6" s="86"/>
      <c r="H6" s="90"/>
      <c r="I6" s="90"/>
      <c r="J6" s="2"/>
      <c r="K6" s="2"/>
      <c r="L6" s="2"/>
      <c r="M6" s="2"/>
      <c r="N6" s="2"/>
      <c r="O6" s="38"/>
    </row>
    <row r="7" spans="1:15" ht="18" customHeight="1" x14ac:dyDescent="0.3">
      <c r="A7" s="2"/>
      <c r="B7" s="109" t="s">
        <v>187</v>
      </c>
      <c r="C7" s="111"/>
      <c r="D7" s="111"/>
      <c r="E7" s="111"/>
      <c r="F7" s="168"/>
      <c r="G7" s="87" t="str">
        <f>IF(F7&gt;0,F7/F3,"")</f>
        <v/>
      </c>
      <c r="H7" s="90" t="str">
        <f>IF(G7="","","uur per administratie")</f>
        <v/>
      </c>
      <c r="I7" s="89"/>
      <c r="J7" s="21"/>
      <c r="K7" s="20"/>
      <c r="L7" s="2"/>
      <c r="M7" s="2"/>
      <c r="N7" s="2"/>
      <c r="O7" s="38"/>
    </row>
    <row r="8" spans="1:15" ht="18" customHeight="1" x14ac:dyDescent="0.3">
      <c r="A8" s="2"/>
      <c r="B8" s="113" t="s">
        <v>188</v>
      </c>
      <c r="C8" s="115"/>
      <c r="D8" s="115"/>
      <c r="E8" s="115"/>
      <c r="F8" s="170"/>
      <c r="G8" s="87" t="str">
        <f>IF(F8&gt;0,F8/F4,"")</f>
        <v/>
      </c>
      <c r="H8" s="90" t="str">
        <f>IF(G8="","","uur per jaarrekening")</f>
        <v/>
      </c>
      <c r="I8" s="89"/>
      <c r="J8" s="22"/>
      <c r="K8" s="20"/>
      <c r="L8" s="2"/>
      <c r="M8" s="2"/>
      <c r="N8" s="2"/>
      <c r="O8" s="38"/>
    </row>
    <row r="9" spans="1:15" ht="18" customHeight="1" x14ac:dyDescent="0.3">
      <c r="A9" s="2"/>
      <c r="B9" s="47"/>
      <c r="C9" s="47"/>
      <c r="D9" s="47"/>
      <c r="E9" s="47"/>
      <c r="F9" s="47"/>
      <c r="G9" s="87"/>
      <c r="H9" s="88"/>
      <c r="I9" s="89"/>
      <c r="J9" s="22"/>
      <c r="K9" s="20"/>
      <c r="L9" s="2"/>
      <c r="M9" s="2"/>
      <c r="N9" s="2"/>
      <c r="O9" s="2"/>
    </row>
    <row r="10" spans="1:15" ht="18" customHeight="1" x14ac:dyDescent="0.3">
      <c r="A10" s="2"/>
      <c r="B10" s="48" t="s">
        <v>221</v>
      </c>
      <c r="C10" s="47"/>
      <c r="D10" s="47"/>
      <c r="E10" s="47"/>
      <c r="F10" s="54" t="s">
        <v>120</v>
      </c>
      <c r="G10" s="89"/>
      <c r="H10" s="89"/>
      <c r="I10" s="90"/>
      <c r="J10" s="2"/>
      <c r="K10" s="2"/>
      <c r="L10" s="2"/>
      <c r="M10" s="2"/>
      <c r="N10" s="2"/>
      <c r="O10" s="2"/>
    </row>
    <row r="11" spans="1:15" ht="18" customHeight="1" x14ac:dyDescent="0.3">
      <c r="A11" s="2"/>
      <c r="B11" s="158" t="s">
        <v>111</v>
      </c>
      <c r="C11" s="107"/>
      <c r="D11" s="107"/>
      <c r="E11" s="107"/>
      <c r="F11" s="132"/>
      <c r="G11" s="260" t="str">
        <f>IF(F11=ISBLANK(1),"",IF(F3=ISBLANK(1),"",F11/F3))</f>
        <v/>
      </c>
      <c r="H11" s="90" t="str">
        <f>IF(G11="","","per administratie")</f>
        <v/>
      </c>
      <c r="I11" s="89"/>
      <c r="J11" s="21"/>
      <c r="K11" s="20"/>
      <c r="L11" s="2"/>
      <c r="M11" s="2"/>
      <c r="N11" s="2"/>
      <c r="O11" s="2"/>
    </row>
    <row r="12" spans="1:15" ht="18" customHeight="1" x14ac:dyDescent="0.3">
      <c r="A12" s="2"/>
      <c r="B12" s="172" t="s">
        <v>112</v>
      </c>
      <c r="C12" s="111"/>
      <c r="D12" s="111"/>
      <c r="E12" s="111"/>
      <c r="F12" s="133"/>
      <c r="G12" s="260" t="str">
        <f>IF(F12=ISBLANK(1),"",IF(F4=ISBLANK(1),"",F12/F4))</f>
        <v/>
      </c>
      <c r="H12" s="90" t="str">
        <f>IF(G12="","","per jaarrekening")</f>
        <v/>
      </c>
      <c r="I12" s="95"/>
      <c r="J12" s="2"/>
      <c r="K12" s="2"/>
      <c r="L12" s="2"/>
      <c r="M12" s="2"/>
      <c r="N12" s="2"/>
      <c r="O12" s="2"/>
    </row>
    <row r="13" spans="1:15" ht="18" customHeight="1" x14ac:dyDescent="0.3">
      <c r="A13" s="2"/>
      <c r="B13" s="172" t="s">
        <v>113</v>
      </c>
      <c r="C13" s="111"/>
      <c r="D13" s="111"/>
      <c r="E13" s="111"/>
      <c r="F13" s="133"/>
      <c r="G13" s="264" t="str">
        <f>IF(F13&gt;0,(F13/F5)/12,"")</f>
        <v/>
      </c>
      <c r="H13" s="90" t="str">
        <f>IF(F13&gt;0,"per loonstrook","")</f>
        <v/>
      </c>
      <c r="I13" s="90"/>
      <c r="J13" s="2"/>
      <c r="K13" s="2"/>
      <c r="L13" s="2"/>
      <c r="M13" s="2"/>
      <c r="N13" s="2"/>
      <c r="O13" s="2"/>
    </row>
    <row r="14" spans="1:15" ht="18" customHeight="1" x14ac:dyDescent="0.3">
      <c r="A14" s="2"/>
      <c r="B14" s="172" t="s">
        <v>100</v>
      </c>
      <c r="C14" s="111"/>
      <c r="D14" s="111"/>
      <c r="E14" s="111"/>
      <c r="F14" s="133"/>
      <c r="G14" s="91"/>
      <c r="H14" s="90"/>
      <c r="I14" s="90"/>
      <c r="J14" s="2"/>
      <c r="K14" s="2"/>
      <c r="L14" s="2"/>
      <c r="M14" s="2"/>
      <c r="N14" s="2"/>
      <c r="O14" s="2"/>
    </row>
    <row r="15" spans="1:15" ht="18" customHeight="1" x14ac:dyDescent="0.3">
      <c r="A15" s="2"/>
      <c r="B15" s="172" t="s">
        <v>101</v>
      </c>
      <c r="C15" s="111"/>
      <c r="D15" s="111"/>
      <c r="E15" s="206"/>
      <c r="F15" s="133"/>
      <c r="G15" s="91"/>
      <c r="H15" s="90"/>
      <c r="I15" s="90"/>
      <c r="J15" s="2"/>
      <c r="K15" s="2"/>
      <c r="L15" s="2"/>
      <c r="M15" s="2"/>
      <c r="N15" s="2"/>
      <c r="O15" s="2"/>
    </row>
    <row r="16" spans="1:15" ht="18" customHeight="1" x14ac:dyDescent="0.3">
      <c r="A16" s="2"/>
      <c r="B16" s="172" t="s">
        <v>105</v>
      </c>
      <c r="C16" s="111"/>
      <c r="D16" s="111"/>
      <c r="E16" s="111"/>
      <c r="F16" s="133"/>
      <c r="G16" s="91"/>
      <c r="H16" s="90"/>
      <c r="I16" s="90"/>
      <c r="J16" s="2"/>
      <c r="K16" s="2"/>
      <c r="L16" s="2"/>
      <c r="M16" s="12"/>
      <c r="N16" s="2"/>
      <c r="O16" s="2"/>
    </row>
    <row r="17" spans="1:15" ht="18" customHeight="1" x14ac:dyDescent="0.3">
      <c r="A17" s="2"/>
      <c r="B17" s="172" t="s">
        <v>102</v>
      </c>
      <c r="C17" s="111"/>
      <c r="D17" s="111"/>
      <c r="E17" s="111"/>
      <c r="F17" s="218"/>
      <c r="G17" s="91"/>
      <c r="H17" s="90"/>
      <c r="I17" s="90"/>
      <c r="J17" s="2"/>
      <c r="K17" s="2"/>
      <c r="L17" s="2"/>
      <c r="M17" s="10"/>
      <c r="N17" s="2"/>
      <c r="O17" s="2"/>
    </row>
    <row r="18" spans="1:15" ht="18" customHeight="1" x14ac:dyDescent="0.3">
      <c r="A18" s="25"/>
      <c r="B18" s="172"/>
      <c r="C18" s="111"/>
      <c r="D18" s="111" t="s">
        <v>103</v>
      </c>
      <c r="E18" s="111"/>
      <c r="F18" s="207">
        <f>SUM(F11:F17)</f>
        <v>0</v>
      </c>
      <c r="G18" s="91"/>
      <c r="H18" s="90"/>
      <c r="I18" s="90"/>
      <c r="J18" s="2"/>
      <c r="K18" s="2"/>
      <c r="L18" s="2"/>
      <c r="M18" s="10"/>
      <c r="N18" s="2"/>
      <c r="O18" s="2"/>
    </row>
    <row r="19" spans="1:15" ht="18" customHeight="1" x14ac:dyDescent="0.3">
      <c r="A19" s="2"/>
      <c r="B19" s="113" t="s">
        <v>133</v>
      </c>
      <c r="C19" s="115"/>
      <c r="D19" s="115"/>
      <c r="E19" s="115"/>
      <c r="F19" s="219"/>
      <c r="G19" s="96" t="str">
        <f>IF(F19&gt;0,(100%-F19/F18),"")</f>
        <v/>
      </c>
      <c r="H19" s="90" t="str">
        <f>IF(G19="","","afboeking")</f>
        <v/>
      </c>
      <c r="I19" s="90"/>
      <c r="J19" s="2"/>
      <c r="K19" s="30"/>
      <c r="L19" s="15"/>
      <c r="M19" s="31"/>
      <c r="N19" s="4"/>
      <c r="O19" s="2"/>
    </row>
    <row r="20" spans="1:15" ht="18" customHeight="1" x14ac:dyDescent="0.3">
      <c r="A20" s="2"/>
      <c r="B20" s="47"/>
      <c r="C20" s="47"/>
      <c r="D20" s="47"/>
      <c r="E20" s="47"/>
      <c r="F20" s="47"/>
      <c r="G20" s="91"/>
      <c r="H20" s="90"/>
      <c r="I20" s="90"/>
      <c r="J20" s="2"/>
      <c r="K20" s="30"/>
      <c r="L20" s="15"/>
      <c r="M20" s="31"/>
      <c r="N20" s="4"/>
      <c r="O20" s="2"/>
    </row>
    <row r="21" spans="1:15" ht="18" customHeight="1" x14ac:dyDescent="0.3">
      <c r="A21" s="2"/>
      <c r="B21" s="48" t="s">
        <v>132</v>
      </c>
      <c r="C21" s="47"/>
      <c r="D21" s="47"/>
      <c r="E21" s="55" t="s">
        <v>65</v>
      </c>
      <c r="F21" s="55" t="s">
        <v>64</v>
      </c>
      <c r="G21" s="90"/>
      <c r="H21" s="90"/>
      <c r="I21" s="90"/>
      <c r="J21" s="2"/>
      <c r="K21" s="4"/>
      <c r="L21" s="2"/>
      <c r="M21" s="2"/>
      <c r="N21" s="29"/>
      <c r="O21" s="29"/>
    </row>
    <row r="22" spans="1:15" ht="18" customHeight="1" x14ac:dyDescent="0.3">
      <c r="A22" s="4"/>
      <c r="B22" s="105" t="str">
        <f>"Van de "&amp;'4'!E13&amp;" fte directe personeelsleden"</f>
        <v>Van de  fte directe personeelsleden</v>
      </c>
      <c r="C22" s="107"/>
      <c r="D22" s="107"/>
      <c r="E22" s="173"/>
      <c r="F22" s="231"/>
      <c r="G22" s="346" t="str">
        <f>IF(F22&gt;0,IF(E22&gt;0,"tarief: € " &amp;MROUND(E22/F22,1),""),"")</f>
        <v/>
      </c>
      <c r="H22" s="351"/>
      <c r="I22" s="90"/>
      <c r="J22" s="2"/>
      <c r="K22" s="8"/>
      <c r="L22" s="2"/>
      <c r="M22" s="2"/>
      <c r="N22" s="28"/>
      <c r="O22" s="32"/>
    </row>
    <row r="23" spans="1:15" ht="18" customHeight="1" x14ac:dyDescent="0.3">
      <c r="A23" s="4"/>
      <c r="B23" s="109" t="str">
        <f>"Van de "&amp;'4'!E14&amp;" fte indirecte personeelsleden"</f>
        <v>Van de  fte indirecte personeelsleden</v>
      </c>
      <c r="C23" s="111"/>
      <c r="D23" s="111"/>
      <c r="E23" s="174"/>
      <c r="F23" s="175"/>
      <c r="G23" s="346" t="str">
        <f>IF(F23&gt;0,IF(E23&gt;0,"tarief: € " &amp;MROUND(E23/F23,1),""),"")</f>
        <v/>
      </c>
      <c r="H23" s="351"/>
      <c r="I23" s="90"/>
      <c r="J23" s="2"/>
      <c r="K23" s="8"/>
      <c r="L23" s="2"/>
      <c r="M23" s="2"/>
      <c r="N23" s="28"/>
      <c r="O23" s="32"/>
    </row>
    <row r="24" spans="1:15" ht="18" customHeight="1" x14ac:dyDescent="0.3">
      <c r="A24" s="2"/>
      <c r="B24" s="109" t="str">
        <f>"Productie van de "&amp;'4'!E12&amp;" fte eigenaren"</f>
        <v>Productie van de  fte eigenaren</v>
      </c>
      <c r="C24" s="111"/>
      <c r="D24" s="111"/>
      <c r="E24" s="176"/>
      <c r="F24" s="177"/>
      <c r="G24" s="352" t="str">
        <f>IF(F24&gt;0,IF(E24&gt;0,"→ Let op. Gemiddeld tarief is € " &amp;MROUND(E24/F24,1)&amp;";  ongewogen gemiddeld (tabblad 5) is € "&amp;MROUND(AVERAGE('5'!F11:F15),1)&amp;". Is het eventuele verschil verklaarbaar?",""),"")</f>
        <v/>
      </c>
      <c r="H24" s="353"/>
      <c r="I24" s="354"/>
      <c r="J24" s="2"/>
      <c r="K24" s="4"/>
      <c r="L24" s="2"/>
      <c r="M24" s="2"/>
      <c r="N24" s="15"/>
      <c r="O24" s="32"/>
    </row>
    <row r="25" spans="1:15" ht="18" customHeight="1" x14ac:dyDescent="0.3">
      <c r="A25" s="2"/>
      <c r="B25" s="113"/>
      <c r="C25" s="115"/>
      <c r="D25" s="178" t="s">
        <v>104</v>
      </c>
      <c r="E25" s="179">
        <f>SUM(E22:E24)</f>
        <v>0</v>
      </c>
      <c r="F25" s="180">
        <f>SUM(F22:F24)</f>
        <v>0</v>
      </c>
      <c r="G25" s="355"/>
      <c r="H25" s="354"/>
      <c r="I25" s="354"/>
      <c r="J25" s="2"/>
      <c r="K25" s="8"/>
      <c r="L25" s="2"/>
      <c r="M25" s="2"/>
      <c r="N25" s="4"/>
      <c r="O25" s="32"/>
    </row>
    <row r="26" spans="1:15" ht="18" customHeight="1" x14ac:dyDescent="0.3">
      <c r="A26" s="2"/>
      <c r="B26" s="47"/>
      <c r="C26" s="47"/>
      <c r="D26" s="84" t="s">
        <v>121</v>
      </c>
      <c r="E26" s="266" t="str">
        <f>IF(F18&gt;0,IF(COUNTBLANK(E22:E24)=0,F18,""),"")</f>
        <v/>
      </c>
      <c r="F26" s="56"/>
      <c r="G26" s="354"/>
      <c r="H26" s="354"/>
      <c r="I26" s="354"/>
      <c r="J26" s="2"/>
      <c r="K26" s="8"/>
      <c r="L26" s="8"/>
      <c r="M26" s="2"/>
      <c r="N26" s="4"/>
      <c r="O26" s="32"/>
    </row>
    <row r="27" spans="1:15" ht="18" customHeight="1" x14ac:dyDescent="0.3">
      <c r="A27" s="2"/>
      <c r="B27" s="48" t="s">
        <v>131</v>
      </c>
      <c r="C27" s="47"/>
      <c r="D27" s="47"/>
      <c r="E27" s="57"/>
      <c r="F27" s="57"/>
      <c r="G27" s="356"/>
      <c r="H27" s="356"/>
      <c r="I27" s="356"/>
      <c r="J27" s="2"/>
      <c r="K27" s="4"/>
      <c r="L27" s="4"/>
      <c r="M27" s="8"/>
      <c r="N27" s="4"/>
      <c r="O27" s="2"/>
    </row>
    <row r="28" spans="1:15" ht="18" customHeight="1" x14ac:dyDescent="0.3">
      <c r="A28" s="2"/>
      <c r="B28" s="105" t="s">
        <v>90</v>
      </c>
      <c r="C28" s="107"/>
      <c r="D28" s="107"/>
      <c r="E28" s="183"/>
      <c r="F28" s="168"/>
      <c r="G28" s="93"/>
      <c r="H28" s="92"/>
      <c r="I28" s="90"/>
      <c r="J28" s="2"/>
      <c r="K28" s="4"/>
      <c r="L28" s="4"/>
      <c r="M28" s="2"/>
      <c r="N28" s="4"/>
      <c r="O28" s="2"/>
    </row>
    <row r="29" spans="1:15" ht="18" customHeight="1" x14ac:dyDescent="0.3">
      <c r="A29" s="2"/>
      <c r="B29" s="109" t="s">
        <v>91</v>
      </c>
      <c r="C29" s="111"/>
      <c r="D29" s="111"/>
      <c r="E29" s="184"/>
      <c r="F29" s="181"/>
      <c r="G29" s="94" t="str">
        <f>IF(F29="","",F28/F29)</f>
        <v/>
      </c>
      <c r="H29" s="90" t="str">
        <f>IF(F29="","","uur per fte")</f>
        <v/>
      </c>
      <c r="I29" s="90"/>
      <c r="J29" s="2"/>
      <c r="K29" s="4"/>
      <c r="L29" s="4"/>
      <c r="M29" s="2"/>
      <c r="N29" s="4"/>
      <c r="O29" s="2"/>
    </row>
    <row r="30" spans="1:15" ht="18" customHeight="1" x14ac:dyDescent="0.3">
      <c r="A30" s="2"/>
      <c r="B30" s="109" t="s">
        <v>92</v>
      </c>
      <c r="C30" s="111"/>
      <c r="D30" s="111"/>
      <c r="E30" s="184"/>
      <c r="F30" s="169"/>
      <c r="G30" s="91"/>
      <c r="H30" s="90"/>
      <c r="I30" s="90"/>
      <c r="J30" s="2"/>
      <c r="K30" s="4"/>
      <c r="L30" s="4"/>
      <c r="M30" s="8"/>
      <c r="N30" s="4"/>
      <c r="O30" s="2"/>
    </row>
    <row r="31" spans="1:15" ht="18" customHeight="1" x14ac:dyDescent="0.3">
      <c r="A31" s="2"/>
      <c r="B31" s="113" t="s">
        <v>93</v>
      </c>
      <c r="C31" s="115"/>
      <c r="D31" s="115"/>
      <c r="E31" s="185"/>
      <c r="F31" s="182"/>
      <c r="G31" s="94" t="str">
        <f>IF(F31="","",F30/F31)</f>
        <v/>
      </c>
      <c r="H31" s="90" t="str">
        <f>IF(F31="","","uur per fte")</f>
        <v/>
      </c>
      <c r="I31" s="90"/>
      <c r="J31" s="2"/>
      <c r="K31" s="4"/>
      <c r="L31" s="4"/>
      <c r="M31" s="8"/>
      <c r="N31" s="4"/>
      <c r="O31" s="2"/>
    </row>
    <row r="32" spans="1:15" ht="18" customHeight="1" x14ac:dyDescent="0.3">
      <c r="A32" s="2"/>
      <c r="B32" s="47"/>
      <c r="C32" s="47"/>
      <c r="D32" s="47"/>
      <c r="E32" s="57"/>
      <c r="F32" s="57"/>
      <c r="G32" s="90"/>
      <c r="H32" s="90"/>
      <c r="I32" s="90"/>
      <c r="J32" s="2"/>
      <c r="K32" s="4"/>
      <c r="L32" s="4"/>
      <c r="M32" s="4"/>
      <c r="N32" s="4"/>
      <c r="O32" s="2"/>
    </row>
    <row r="33" spans="1:15" ht="18" customHeight="1" x14ac:dyDescent="0.3">
      <c r="A33" s="2"/>
      <c r="B33" s="250" t="s">
        <v>222</v>
      </c>
      <c r="C33" s="251"/>
      <c r="D33" s="251"/>
      <c r="E33" s="251"/>
      <c r="F33" s="317" t="s">
        <v>7</v>
      </c>
      <c r="G33" s="90"/>
      <c r="H33" s="90"/>
      <c r="I33" s="90"/>
      <c r="J33" s="2"/>
      <c r="K33" s="4"/>
      <c r="L33" s="4"/>
      <c r="M33" s="4"/>
      <c r="N33" s="4"/>
      <c r="O33" s="2"/>
    </row>
    <row r="34" spans="1:15" ht="18" customHeight="1" x14ac:dyDescent="0.3">
      <c r="A34" s="45"/>
      <c r="B34" s="2"/>
      <c r="C34" s="2"/>
      <c r="D34" s="2"/>
      <c r="E34" s="2"/>
      <c r="F34" s="2"/>
      <c r="G34" s="90"/>
      <c r="H34" s="90"/>
      <c r="I34" s="90"/>
      <c r="J34" s="2"/>
      <c r="K34" s="11"/>
      <c r="L34" s="4"/>
      <c r="M34" s="4"/>
      <c r="N34" s="4"/>
      <c r="O34" s="2"/>
    </row>
    <row r="35" spans="1:15" ht="18" customHeight="1" x14ac:dyDescent="0.3">
      <c r="A35" s="79"/>
      <c r="B35" s="2"/>
      <c r="C35" s="2"/>
      <c r="D35" s="2"/>
      <c r="E35" s="2"/>
      <c r="F35" s="2"/>
      <c r="G35" s="18"/>
      <c r="H35" s="18"/>
      <c r="I35" s="2"/>
      <c r="J35" s="2"/>
      <c r="K35" s="2"/>
      <c r="L35" s="2"/>
      <c r="M35" s="2"/>
      <c r="N35" s="2"/>
      <c r="O35" s="2"/>
    </row>
    <row r="36" spans="1:15" ht="18" customHeight="1" x14ac:dyDescent="0.3">
      <c r="A36" s="45"/>
      <c r="B36" s="2"/>
      <c r="C36" s="2"/>
      <c r="D36" s="2"/>
      <c r="E36" s="2"/>
      <c r="F36" s="2"/>
      <c r="G36" s="18"/>
      <c r="H36" s="18"/>
      <c r="I36" s="5"/>
      <c r="J36" s="2"/>
      <c r="K36" s="2"/>
      <c r="L36" s="2"/>
      <c r="M36" s="2"/>
      <c r="N36" s="2"/>
      <c r="O36" s="2"/>
    </row>
    <row r="37" spans="1:15" ht="18" customHeight="1" x14ac:dyDescent="0.3">
      <c r="A37" s="77"/>
      <c r="B37" s="2"/>
      <c r="C37" s="2"/>
      <c r="D37" s="2"/>
      <c r="E37" s="2"/>
      <c r="F37" s="2"/>
      <c r="G37" s="18"/>
      <c r="H37" s="18"/>
      <c r="I37" s="5"/>
      <c r="J37" s="2"/>
      <c r="K37" s="2"/>
      <c r="L37" s="2"/>
      <c r="M37" s="2"/>
      <c r="N37" s="2"/>
      <c r="O37" s="2"/>
    </row>
    <row r="38" spans="1:15" x14ac:dyDescent="0.3">
      <c r="A38" s="77"/>
      <c r="B38" s="2"/>
      <c r="C38" s="2"/>
      <c r="D38" s="2"/>
      <c r="E38" s="2"/>
      <c r="F38" s="2"/>
      <c r="G38" s="18"/>
      <c r="H38" s="18"/>
      <c r="I38" s="2"/>
      <c r="J38" s="2"/>
      <c r="K38" s="2"/>
      <c r="L38" s="2"/>
      <c r="M38" s="2"/>
      <c r="N38" s="2"/>
      <c r="O38" s="2"/>
    </row>
    <row r="39" spans="1:15" x14ac:dyDescent="0.3">
      <c r="A39" s="2"/>
      <c r="B39" s="2"/>
      <c r="C39" s="2"/>
      <c r="D39" s="2"/>
      <c r="E39" s="2"/>
      <c r="F39" s="2"/>
      <c r="G39" s="18"/>
      <c r="H39" s="18"/>
      <c r="I39" s="2"/>
      <c r="J39" s="2"/>
      <c r="K39" s="2"/>
      <c r="L39" s="2"/>
      <c r="M39" s="2"/>
      <c r="N39" s="2"/>
      <c r="O39" s="2"/>
    </row>
    <row r="40" spans="1:15" x14ac:dyDescent="0.3">
      <c r="A40" s="2"/>
      <c r="B40" s="2"/>
      <c r="C40" s="2"/>
      <c r="D40" s="2"/>
      <c r="E40" s="2"/>
      <c r="F40" s="2"/>
      <c r="G40" s="18"/>
      <c r="H40" s="18"/>
      <c r="I40" s="2"/>
      <c r="J40" s="2"/>
      <c r="K40" s="2"/>
      <c r="L40" s="2"/>
      <c r="M40" s="2"/>
      <c r="N40" s="2"/>
      <c r="O40" s="2"/>
    </row>
    <row r="41" spans="1:15" x14ac:dyDescent="0.3">
      <c r="A41" s="2"/>
      <c r="B41" s="2"/>
      <c r="C41" s="2"/>
      <c r="D41" s="2"/>
      <c r="E41" s="2"/>
      <c r="F41" s="2"/>
      <c r="G41" s="18"/>
      <c r="H41" s="18"/>
      <c r="I41" s="2"/>
      <c r="J41" s="2"/>
      <c r="K41" s="2"/>
      <c r="L41" s="2"/>
      <c r="M41" s="2"/>
      <c r="N41" s="2"/>
      <c r="O41" s="2"/>
    </row>
    <row r="42" spans="1:15" x14ac:dyDescent="0.3">
      <c r="A42" s="2"/>
      <c r="B42" s="2"/>
      <c r="C42" s="2"/>
      <c r="D42" s="2"/>
      <c r="E42" s="2"/>
      <c r="F42" s="2"/>
      <c r="G42" s="18"/>
      <c r="H42" s="18"/>
      <c r="I42" s="2"/>
      <c r="J42" s="2"/>
      <c r="K42" s="2"/>
      <c r="L42" s="2"/>
      <c r="M42" s="2"/>
      <c r="N42" s="2"/>
      <c r="O42" s="2"/>
    </row>
    <row r="43" spans="1:15" x14ac:dyDescent="0.3">
      <c r="A43" s="2"/>
      <c r="B43" s="2"/>
      <c r="C43" s="2"/>
      <c r="D43" s="2"/>
      <c r="E43" s="2"/>
      <c r="F43" s="2"/>
      <c r="G43" s="18"/>
      <c r="H43" s="18"/>
      <c r="I43" s="2"/>
      <c r="J43" s="2"/>
      <c r="K43" s="2"/>
      <c r="L43" s="2"/>
      <c r="M43" s="2"/>
      <c r="N43" s="2"/>
      <c r="O43" s="2"/>
    </row>
    <row r="44" spans="1:15" x14ac:dyDescent="0.3">
      <c r="A44" s="2"/>
      <c r="B44" s="2"/>
      <c r="C44" s="2"/>
      <c r="D44" s="2"/>
      <c r="E44" s="2"/>
      <c r="F44" s="2"/>
      <c r="G44" s="18"/>
      <c r="H44" s="18"/>
      <c r="I44" s="2"/>
      <c r="J44" s="2"/>
      <c r="K44" s="2"/>
      <c r="L44" s="2"/>
      <c r="M44" s="2"/>
      <c r="N44" s="2"/>
      <c r="O44" s="2"/>
    </row>
    <row r="45" spans="1:15" x14ac:dyDescent="0.3">
      <c r="A45" s="2"/>
      <c r="B45" s="2"/>
      <c r="C45" s="2"/>
      <c r="D45" s="2"/>
      <c r="E45" s="2"/>
      <c r="F45" s="2"/>
      <c r="G45" s="18"/>
      <c r="H45" s="18"/>
      <c r="I45" s="2"/>
      <c r="J45" s="2"/>
      <c r="K45" s="2"/>
      <c r="L45" s="2"/>
      <c r="M45" s="2"/>
      <c r="N45" s="2"/>
      <c r="O45" s="2"/>
    </row>
    <row r="46" spans="1:15" x14ac:dyDescent="0.3">
      <c r="A46" s="2"/>
      <c r="B46" s="2"/>
      <c r="C46" s="2"/>
      <c r="D46" s="2"/>
      <c r="E46" s="2"/>
      <c r="F46" s="2"/>
      <c r="G46" s="18"/>
      <c r="H46" s="18"/>
      <c r="I46" s="2"/>
      <c r="J46" s="2"/>
      <c r="K46" s="2"/>
      <c r="L46" s="2"/>
      <c r="M46" s="2"/>
      <c r="N46" s="2"/>
      <c r="O46" s="2"/>
    </row>
    <row r="47" spans="1:15" x14ac:dyDescent="0.3">
      <c r="A47" s="2"/>
      <c r="B47" s="2"/>
      <c r="C47" s="2"/>
      <c r="D47" s="2"/>
      <c r="E47" s="2"/>
      <c r="F47" s="2"/>
      <c r="G47" s="18"/>
      <c r="H47" s="18"/>
      <c r="I47" s="2"/>
      <c r="J47" s="2"/>
      <c r="K47" s="2"/>
      <c r="L47" s="2"/>
      <c r="M47" s="2"/>
      <c r="N47" s="2"/>
      <c r="O47" s="2"/>
    </row>
    <row r="48" spans="1:15" x14ac:dyDescent="0.3">
      <c r="A48" s="2"/>
      <c r="B48" s="2"/>
      <c r="C48" s="2"/>
      <c r="D48" s="2"/>
      <c r="E48" s="2"/>
      <c r="F48" s="2"/>
      <c r="G48" s="18"/>
      <c r="H48" s="18"/>
      <c r="I48" s="2"/>
      <c r="J48" s="2"/>
      <c r="K48" s="2"/>
      <c r="L48" s="2"/>
      <c r="M48" s="2"/>
      <c r="N48" s="2"/>
      <c r="O48" s="2"/>
    </row>
    <row r="49" spans="1:15" x14ac:dyDescent="0.3">
      <c r="A49" s="2"/>
      <c r="B49" s="2"/>
      <c r="C49" s="2"/>
      <c r="D49" s="2"/>
      <c r="E49" s="2"/>
      <c r="F49" s="2"/>
      <c r="G49" s="18"/>
      <c r="H49" s="18"/>
      <c r="I49" s="2"/>
      <c r="J49" s="2"/>
      <c r="K49" s="2"/>
      <c r="L49" s="2"/>
      <c r="M49" s="2"/>
      <c r="N49" s="2"/>
      <c r="O49" s="2"/>
    </row>
    <row r="50" spans="1:15" x14ac:dyDescent="0.3"/>
  </sheetData>
  <sheetProtection sheet="1" selectLockedCells="1"/>
  <protectedRanges>
    <protectedRange password="8B9B" sqref="K34 A47 D25:D26 B1:B2 D1:E1 B19:B24 B33" name="Bereik1"/>
    <protectedRange password="8B9B" sqref="AE1:AF2" name="Bereik1_1"/>
    <protectedRange password="8B9B" sqref="A27:B32" name="Bereik1_4"/>
    <protectedRange password="8B9B" sqref="B10:B16" name="Bereik1_6"/>
    <protectedRange password="8B9B" sqref="B5:B6" name="Bereik1_1_1"/>
    <protectedRange password="8B9B" sqref="A38:A40" name="Bereik1_2_1"/>
  </protectedRanges>
  <dataConsolidate/>
  <mergeCells count="3">
    <mergeCell ref="G22:H22"/>
    <mergeCell ref="G23:H23"/>
    <mergeCell ref="G24:I27"/>
  </mergeCells>
  <conditionalFormatting sqref="B3:F32 B33:E33">
    <cfRule type="containsText" dxfId="8" priority="7" operator="containsText" text="kies:">
      <formula>NOT(ISERROR(SEARCH("kies:",B3)))</formula>
    </cfRule>
  </conditionalFormatting>
  <conditionalFormatting sqref="F3:F5 F7:F8 E22:F24 F28:F31 F11:F19">
    <cfRule type="containsBlanks" dxfId="7" priority="6">
      <formula>LEN(TRIM(E3))=0</formula>
    </cfRule>
  </conditionalFormatting>
  <conditionalFormatting sqref="F33">
    <cfRule type="containsBlanks" dxfId="6" priority="1">
      <formula>LEN(TRIM(F33))=0</formula>
    </cfRule>
    <cfRule type="containsText" dxfId="5" priority="2" operator="containsText" text="kies:">
      <formula>NOT(ISERROR(SEARCH("kies:",F33)))</formula>
    </cfRule>
  </conditionalFormatting>
  <dataValidations count="12">
    <dataValidation errorStyle="warning" allowBlank="1" showInputMessage="1" showErrorMessage="1" errorTitle="Controle" error="productie p.p. &lt; € 50.000 of &gt; € 175.000" prompt="waarde geschreven uren" sqref="E22" xr:uid="{00000000-0002-0000-0700-000000000000}"/>
    <dataValidation errorStyle="warning" allowBlank="1" showInputMessage="1" showErrorMessage="1" errorTitle="Controle" error="Uren p.p. &lt; 500 of &gt; 2.000" prompt="van alle aangiftemedewerkers" sqref="F30" xr:uid="{00000000-0002-0000-0700-000001000000}"/>
    <dataValidation errorStyle="warning" allowBlank="1" showInputMessage="1" showErrorMessage="1" errorTitle="Controle" error="uren p.p. &gt; 2.000" sqref="F29 F31" xr:uid="{00000000-0002-0000-0700-000002000000}"/>
    <dataValidation type="decimal" errorStyle="warning" allowBlank="1" showInputMessage="1" showErrorMessage="1" errorTitle="Controle" error="uren per administratie moet minimaal 7 en maximaal 40 uur zijn" sqref="F7" xr:uid="{00000000-0002-0000-0700-000003000000}">
      <formula1>7*F3</formula1>
      <formula2>40*F3</formula2>
    </dataValidation>
    <dataValidation allowBlank="1" showInputMessage="1" showErrorMessage="1" prompt="= waarde vóór afboeking" sqref="F11" xr:uid="{00000000-0002-0000-0700-000004000000}"/>
    <dataValidation errorStyle="warning" allowBlank="1" showInputMessage="1" showErrorMessage="1" errorTitle="Controle" error="prijs per administratie is &lt; € 500 of &gt; € 3.000" sqref="F3" xr:uid="{00000000-0002-0000-0700-000005000000}"/>
    <dataValidation type="decimal" errorStyle="warning" allowBlank="1" showInputMessage="1" showErrorMessage="1" errorTitle="Controle" error="uren per jaarrekening &lt; 7 of &gt; 40 uur" sqref="F8" xr:uid="{00000000-0002-0000-0700-000006000000}">
      <formula1>7*F4</formula1>
      <formula2>40*F4</formula2>
    </dataValidation>
    <dataValidation errorStyle="warning" allowBlank="1" showInputMessage="1" showErrorMessage="1" errorTitle="Controle" error="prijs per jaarrekening is &lt; € 500 of &gt; € 3.000" sqref="F4:F5" xr:uid="{00000000-0002-0000-0700-000007000000}"/>
    <dataValidation errorStyle="warning" allowBlank="1" showInputMessage="1" showErrorMessage="1" errorTitle="Controle" error="productie p.p. &lt; € 50.000 of &gt; € 175.000" sqref="E24" xr:uid="{00000000-0002-0000-0700-000008000000}"/>
    <dataValidation errorStyle="warning" allowBlank="1" showInputMessage="1" showErrorMessage="1" errorTitle="Controle" error="productie p.p. &lt; € 50.000 of &gt; € 175.000" prompt="waarschijnlijk € 0 of laag" sqref="E23" xr:uid="{00000000-0002-0000-0700-000009000000}"/>
    <dataValidation errorStyle="warning" allowBlank="1" showInputMessage="1" showErrorMessage="1" errorTitle="Controle" error="Uren p.p. &lt; 500 of &gt; 2.000" prompt="van alle assistenten" sqref="F28" xr:uid="{00000000-0002-0000-0700-00000A000000}"/>
    <dataValidation allowBlank="1" showInputMessage="1" showErrorMessage="1" prompt="productieve uren" sqref="F22" xr:uid="{00000000-0002-0000-0700-00000B000000}"/>
  </dataValidations>
  <pageMargins left="0.75" right="0.75" top="1" bottom="1" header="0.5" footer="0.5"/>
  <pageSetup paperSize="9" scale="90" orientation="portrait" r:id="rId1"/>
  <headerFooter alignWithMargins="0">
    <oddFooter>Pagina &amp;P van &amp;N</oddFooter>
  </headerFooter>
  <ignoredErrors>
    <ignoredError sqref="G24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700-00000D000000}">
          <x14:formula1>
            <xm:f>'10'!$D$14:$D$17</xm:f>
          </x14:formula1>
          <xm:sqref>F33</xm:sqref>
        </x14:dataValidation>
        <x14:dataValidation type="decimal" errorStyle="warning" allowBlank="1" showInputMessage="1" showErrorMessage="1" errorTitle="Controle" error="uren p.p. &gt; 2.000" prompt="waarschijnlijk 0 of laag" xr:uid="{00000000-0002-0000-0700-00000E000000}">
          <x14:formula1>
            <xm:f>0</xm:f>
          </x14:formula1>
          <x14:formula2>
            <xm:f>2000*'4'!E14</xm:f>
          </x14:formula2>
          <xm:sqref>F23</xm:sqref>
        </x14:dataValidation>
        <x14:dataValidation type="whole" errorStyle="warning" allowBlank="1" showInputMessage="1" showErrorMessage="1" errorTitle="Controle" error="de uren p.p. mogen minimaal 500 en maximaal 2.000 zijn" xr:uid="{00000000-0002-0000-0700-00000F000000}">
          <x14:formula1>
            <xm:f>500*'4'!E12</xm:f>
          </x14:formula1>
          <x14:formula2>
            <xm:f>2000*'4'!E12</xm:f>
          </x14:formula2>
          <xm:sqref>F24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t8">
    <tabColor theme="0" tint="-0.499984740745262"/>
    <pageSetUpPr autoPageBreaks="0" fitToPage="1"/>
  </sheetPr>
  <dimension ref="A1:O50"/>
  <sheetViews>
    <sheetView showGridLines="0" showRowColHeaders="0" zoomScaleNormal="100" zoomScaleSheetLayoutView="100" workbookViewId="0">
      <pane ySplit="1" topLeftCell="A2" activePane="bottomLeft" state="frozen"/>
      <selection pane="bottomLeft" activeCell="E3" sqref="E3:F3"/>
    </sheetView>
  </sheetViews>
  <sheetFormatPr defaultColWidth="13" defaultRowHeight="15.75" zeroHeight="1" x14ac:dyDescent="0.3"/>
  <cols>
    <col min="1" max="1" width="29.375" style="271" customWidth="1"/>
    <col min="2" max="2" width="34.625" style="271" customWidth="1"/>
    <col min="3" max="3" width="12.375" style="271" customWidth="1"/>
    <col min="4" max="4" width="12.625" style="271" customWidth="1"/>
    <col min="5" max="5" width="18.75" style="271" customWidth="1"/>
    <col min="6" max="6" width="13.25" style="271" customWidth="1"/>
    <col min="7" max="7" width="84" style="271" customWidth="1"/>
    <col min="8" max="9" width="12.625" style="273" customWidth="1"/>
    <col min="10" max="10" width="19.625" style="273" customWidth="1"/>
    <col min="11" max="11" width="20.625" style="273" customWidth="1"/>
    <col min="12" max="13" width="13" style="273" customWidth="1"/>
    <col min="14" max="14" width="20.875" style="273" customWidth="1"/>
    <col min="15" max="15" width="13" style="273" customWidth="1"/>
    <col min="16" max="16384" width="13" style="273"/>
  </cols>
  <sheetData>
    <row r="1" spans="1:14" s="290" customFormat="1" ht="50.25" customHeight="1" thickBot="1" x14ac:dyDescent="0.35">
      <c r="A1" s="187"/>
      <c r="B1" s="188" t="s">
        <v>138</v>
      </c>
      <c r="C1" s="190"/>
      <c r="D1" s="202" t="s">
        <v>137</v>
      </c>
      <c r="E1" s="203">
        <f>'10'!C10</f>
        <v>0</v>
      </c>
      <c r="F1" s="190"/>
      <c r="G1" s="191"/>
    </row>
    <row r="2" spans="1:14" ht="18" customHeight="1" x14ac:dyDescent="0.3">
      <c r="A2" s="2"/>
      <c r="B2" s="48" t="s">
        <v>12</v>
      </c>
      <c r="C2" s="47"/>
      <c r="D2" s="49"/>
      <c r="E2" s="47"/>
      <c r="F2" s="47"/>
      <c r="G2" s="2"/>
      <c r="K2" s="295"/>
    </row>
    <row r="3" spans="1:14" ht="18" customHeight="1" x14ac:dyDescent="0.3">
      <c r="A3" s="2"/>
      <c r="B3" s="105" t="s">
        <v>87</v>
      </c>
      <c r="C3" s="107"/>
      <c r="D3" s="107"/>
      <c r="E3" s="366" t="s">
        <v>227</v>
      </c>
      <c r="F3" s="367"/>
      <c r="G3" s="2"/>
      <c r="K3" s="295"/>
    </row>
    <row r="4" spans="1:14" ht="18" customHeight="1" x14ac:dyDescent="0.3">
      <c r="A4" s="2"/>
      <c r="B4" s="109" t="s">
        <v>224</v>
      </c>
      <c r="C4" s="111"/>
      <c r="D4" s="111"/>
      <c r="E4" s="111"/>
      <c r="F4" s="221" t="s">
        <v>7</v>
      </c>
      <c r="G4" s="2"/>
      <c r="J4" s="300"/>
      <c r="K4" s="295"/>
    </row>
    <row r="5" spans="1:14" ht="18" customHeight="1" x14ac:dyDescent="0.3">
      <c r="A5" s="2"/>
      <c r="B5" s="109" t="s">
        <v>15</v>
      </c>
      <c r="C5" s="111"/>
      <c r="D5" s="111"/>
      <c r="E5" s="111"/>
      <c r="F5" s="221" t="s">
        <v>7</v>
      </c>
      <c r="G5" s="2"/>
      <c r="H5" s="299"/>
      <c r="J5" s="300"/>
      <c r="K5" s="295"/>
    </row>
    <row r="6" spans="1:14" ht="18" customHeight="1" x14ac:dyDescent="0.3">
      <c r="A6" s="2"/>
      <c r="B6" s="109" t="s">
        <v>223</v>
      </c>
      <c r="C6" s="111"/>
      <c r="D6" s="111"/>
      <c r="E6" s="111"/>
      <c r="F6" s="221" t="s">
        <v>7</v>
      </c>
      <c r="G6" s="2"/>
      <c r="J6" s="300"/>
      <c r="K6" s="295"/>
    </row>
    <row r="7" spans="1:14" ht="18" customHeight="1" x14ac:dyDescent="0.3">
      <c r="A7" s="1"/>
      <c r="B7" s="113" t="s">
        <v>225</v>
      </c>
      <c r="C7" s="115"/>
      <c r="D7" s="115"/>
      <c r="E7" s="115"/>
      <c r="F7" s="222" t="s">
        <v>7</v>
      </c>
      <c r="G7" s="2"/>
      <c r="J7" s="300"/>
      <c r="K7" s="295"/>
    </row>
    <row r="8" spans="1:14" ht="18" customHeight="1" x14ac:dyDescent="0.3">
      <c r="A8" s="1"/>
      <c r="B8" s="245"/>
      <c r="C8" s="47"/>
      <c r="D8" s="47"/>
      <c r="E8" s="47"/>
      <c r="F8" s="47"/>
      <c r="G8" s="2"/>
      <c r="J8" s="300"/>
    </row>
    <row r="9" spans="1:14" ht="18" customHeight="1" x14ac:dyDescent="0.3">
      <c r="A9" s="1"/>
      <c r="B9" s="48" t="s">
        <v>161</v>
      </c>
      <c r="C9" s="47"/>
      <c r="D9" s="47"/>
      <c r="E9" s="47"/>
      <c r="F9" s="47"/>
      <c r="G9" s="2"/>
      <c r="J9" s="300"/>
      <c r="K9" s="301"/>
    </row>
    <row r="10" spans="1:14" ht="18" customHeight="1" x14ac:dyDescent="0.3">
      <c r="A10" s="1"/>
      <c r="B10" s="105" t="s">
        <v>165</v>
      </c>
      <c r="C10" s="107" t="s">
        <v>6</v>
      </c>
      <c r="D10" s="107"/>
      <c r="E10" s="107" t="s">
        <v>162</v>
      </c>
      <c r="F10" s="186"/>
      <c r="G10" s="2"/>
      <c r="J10" s="300"/>
      <c r="K10" s="300"/>
    </row>
    <row r="11" spans="1:14" ht="28.5" customHeight="1" x14ac:dyDescent="0.3">
      <c r="A11" s="1"/>
      <c r="B11" s="247" t="s">
        <v>164</v>
      </c>
      <c r="C11" s="248" t="s">
        <v>163</v>
      </c>
      <c r="D11" s="248"/>
      <c r="E11" s="248" t="s">
        <v>144</v>
      </c>
      <c r="F11" s="208"/>
      <c r="G11" s="2"/>
      <c r="J11" s="300"/>
      <c r="K11" s="300"/>
    </row>
    <row r="12" spans="1:14" ht="18" customHeight="1" x14ac:dyDescent="0.3">
      <c r="A12" s="2"/>
      <c r="B12" s="109" t="s">
        <v>148</v>
      </c>
      <c r="C12" s="111"/>
      <c r="D12" s="111"/>
      <c r="E12" s="111"/>
      <c r="F12" s="220" t="s">
        <v>7</v>
      </c>
      <c r="G12" s="2"/>
      <c r="K12" s="300"/>
    </row>
    <row r="13" spans="1:14" ht="18" customHeight="1" x14ac:dyDescent="0.3">
      <c r="A13" s="2"/>
      <c r="B13" s="109" t="s">
        <v>149</v>
      </c>
      <c r="C13" s="111"/>
      <c r="D13" s="111"/>
      <c r="E13" s="111"/>
      <c r="F13" s="244" t="s">
        <v>7</v>
      </c>
      <c r="G13" s="2"/>
      <c r="K13" s="300"/>
    </row>
    <row r="14" spans="1:14" ht="18" customHeight="1" x14ac:dyDescent="0.3">
      <c r="A14" s="2"/>
      <c r="B14" s="109" t="s">
        <v>166</v>
      </c>
      <c r="C14" s="111"/>
      <c r="D14" s="111"/>
      <c r="E14" s="111"/>
      <c r="F14" s="221" t="s">
        <v>7</v>
      </c>
      <c r="G14" s="2"/>
      <c r="K14" s="300"/>
    </row>
    <row r="15" spans="1:14" ht="18" customHeight="1" x14ac:dyDescent="0.3">
      <c r="A15" s="2"/>
      <c r="B15" s="109" t="s">
        <v>88</v>
      </c>
      <c r="C15" s="111"/>
      <c r="D15" s="111"/>
      <c r="E15" s="111"/>
      <c r="F15" s="244" t="s">
        <v>7</v>
      </c>
      <c r="G15" s="2"/>
      <c r="I15" s="296"/>
      <c r="K15" s="300"/>
      <c r="N15" s="296"/>
    </row>
    <row r="16" spans="1:14" ht="18" customHeight="1" x14ac:dyDescent="0.3">
      <c r="A16" s="2"/>
      <c r="B16" s="109" t="s">
        <v>169</v>
      </c>
      <c r="C16" s="111"/>
      <c r="D16" s="111"/>
      <c r="E16" s="111"/>
      <c r="F16" s="244" t="s">
        <v>7</v>
      </c>
      <c r="G16" s="2"/>
      <c r="K16" s="300"/>
    </row>
    <row r="17" spans="1:15" ht="18" customHeight="1" x14ac:dyDescent="0.3">
      <c r="A17" s="2"/>
      <c r="B17" s="109" t="s">
        <v>170</v>
      </c>
      <c r="C17" s="111"/>
      <c r="D17" s="111"/>
      <c r="E17" s="111"/>
      <c r="F17" s="244" t="s">
        <v>7</v>
      </c>
      <c r="G17" s="2"/>
    </row>
    <row r="18" spans="1:15" ht="18" customHeight="1" x14ac:dyDescent="0.3">
      <c r="A18" s="2"/>
      <c r="B18" s="109" t="s">
        <v>168</v>
      </c>
      <c r="C18" s="111"/>
      <c r="D18" s="111"/>
      <c r="E18" s="111"/>
      <c r="F18" s="244" t="s">
        <v>7</v>
      </c>
      <c r="G18" s="2"/>
    </row>
    <row r="19" spans="1:15" ht="18" customHeight="1" x14ac:dyDescent="0.3">
      <c r="A19" s="2"/>
      <c r="B19" s="113" t="s">
        <v>167</v>
      </c>
      <c r="C19" s="115"/>
      <c r="D19" s="115"/>
      <c r="E19" s="115"/>
      <c r="F19" s="222" t="s">
        <v>7</v>
      </c>
      <c r="G19" s="2"/>
    </row>
    <row r="20" spans="1:15" ht="18" customHeight="1" x14ac:dyDescent="0.3">
      <c r="A20" s="79"/>
      <c r="B20" s="2"/>
      <c r="C20" s="2"/>
      <c r="D20" s="2"/>
      <c r="E20" s="2"/>
      <c r="F20" s="2"/>
      <c r="G20" s="2"/>
    </row>
    <row r="21" spans="1:15" ht="18" customHeight="1" x14ac:dyDescent="0.3">
      <c r="A21" s="45"/>
      <c r="B21" s="105" t="s">
        <v>189</v>
      </c>
      <c r="C21" s="107"/>
      <c r="D21" s="107"/>
      <c r="E21" s="107"/>
      <c r="F21" s="186"/>
      <c r="G21" s="2"/>
    </row>
    <row r="22" spans="1:15" ht="18" customHeight="1" x14ac:dyDescent="0.3">
      <c r="A22" s="77"/>
      <c r="B22" s="109">
        <v>1</v>
      </c>
      <c r="C22" s="357"/>
      <c r="D22" s="358"/>
      <c r="E22" s="358"/>
      <c r="F22" s="359"/>
      <c r="G22" s="2"/>
    </row>
    <row r="23" spans="1:15" ht="18" customHeight="1" x14ac:dyDescent="0.3">
      <c r="A23" s="77"/>
      <c r="B23" s="109">
        <v>2</v>
      </c>
      <c r="C23" s="360"/>
      <c r="D23" s="361"/>
      <c r="E23" s="361"/>
      <c r="F23" s="362"/>
      <c r="G23" s="2"/>
    </row>
    <row r="24" spans="1:15" ht="18" customHeight="1" x14ac:dyDescent="0.3">
      <c r="A24" s="44"/>
      <c r="B24" s="109">
        <v>3</v>
      </c>
      <c r="C24" s="363"/>
      <c r="D24" s="364"/>
      <c r="E24" s="364"/>
      <c r="F24" s="365"/>
      <c r="G24" s="2"/>
    </row>
    <row r="25" spans="1:15" ht="18" customHeight="1" x14ac:dyDescent="0.3">
      <c r="A25" s="44"/>
      <c r="B25" s="109"/>
      <c r="C25" s="111"/>
      <c r="D25" s="111"/>
      <c r="E25" s="111"/>
      <c r="F25" s="208"/>
      <c r="G25" s="2"/>
      <c r="I25" s="299"/>
    </row>
    <row r="26" spans="1:15" ht="18" customHeight="1" x14ac:dyDescent="0.3">
      <c r="A26" s="2"/>
      <c r="B26" s="109" t="s">
        <v>190</v>
      </c>
      <c r="C26" s="111"/>
      <c r="D26" s="111"/>
      <c r="E26" s="111"/>
      <c r="F26" s="208"/>
      <c r="G26" s="2"/>
      <c r="O26" s="296"/>
    </row>
    <row r="27" spans="1:15" ht="18" customHeight="1" x14ac:dyDescent="0.3">
      <c r="A27" s="2"/>
      <c r="B27" s="109">
        <v>1</v>
      </c>
      <c r="C27" s="357"/>
      <c r="D27" s="358"/>
      <c r="E27" s="358"/>
      <c r="F27" s="359"/>
      <c r="G27" s="2"/>
      <c r="L27" s="296"/>
    </row>
    <row r="28" spans="1:15" ht="18" customHeight="1" x14ac:dyDescent="0.3">
      <c r="A28" s="2"/>
      <c r="B28" s="109">
        <v>2</v>
      </c>
      <c r="C28" s="360"/>
      <c r="D28" s="361"/>
      <c r="E28" s="361"/>
      <c r="F28" s="362"/>
      <c r="G28" s="2"/>
    </row>
    <row r="29" spans="1:15" ht="18" customHeight="1" x14ac:dyDescent="0.3">
      <c r="A29" s="2"/>
      <c r="B29" s="113">
        <v>3</v>
      </c>
      <c r="C29" s="363"/>
      <c r="D29" s="364"/>
      <c r="E29" s="364"/>
      <c r="F29" s="365"/>
      <c r="G29" s="2"/>
    </row>
    <row r="30" spans="1:15" ht="18" customHeight="1" x14ac:dyDescent="0.3">
      <c r="A30" s="2"/>
      <c r="B30" s="2"/>
      <c r="C30" s="2"/>
      <c r="D30" s="2"/>
      <c r="E30" s="2"/>
      <c r="F30" s="2"/>
      <c r="G30" s="2"/>
      <c r="O30" s="296"/>
    </row>
    <row r="31" spans="1:15" ht="18" customHeight="1" x14ac:dyDescent="0.3">
      <c r="A31" s="2"/>
      <c r="B31" s="2"/>
      <c r="C31" s="2"/>
      <c r="D31" s="2"/>
      <c r="E31" s="2"/>
      <c r="F31" s="2"/>
      <c r="G31" s="2"/>
    </row>
    <row r="32" spans="1:15" ht="18" customHeight="1" x14ac:dyDescent="0.3">
      <c r="A32" s="2"/>
      <c r="B32" s="2"/>
      <c r="C32" s="2"/>
      <c r="D32" s="2"/>
      <c r="E32" s="2"/>
      <c r="F32" s="2"/>
      <c r="G32" s="2"/>
    </row>
    <row r="33" spans="1:7" ht="18" customHeight="1" x14ac:dyDescent="0.3">
      <c r="A33" s="2"/>
      <c r="B33" s="2"/>
      <c r="C33" s="2"/>
      <c r="D33" s="2"/>
      <c r="E33" s="2"/>
      <c r="F33" s="2"/>
      <c r="G33" s="2"/>
    </row>
    <row r="34" spans="1:7" ht="18" customHeight="1" x14ac:dyDescent="0.3">
      <c r="A34" s="2"/>
      <c r="B34" s="2"/>
      <c r="C34" s="2"/>
      <c r="D34" s="2"/>
      <c r="E34" s="2"/>
      <c r="F34" s="2"/>
      <c r="G34" s="2"/>
    </row>
    <row r="35" spans="1:7" ht="18" customHeight="1" x14ac:dyDescent="0.3">
      <c r="A35" s="2"/>
      <c r="B35" s="2"/>
      <c r="C35" s="2"/>
      <c r="D35" s="2"/>
      <c r="E35" s="2"/>
      <c r="F35" s="2"/>
      <c r="G35" s="2"/>
    </row>
    <row r="36" spans="1:7" ht="18" customHeight="1" x14ac:dyDescent="0.3">
      <c r="A36" s="2"/>
      <c r="B36" s="2"/>
      <c r="C36" s="2"/>
      <c r="D36" s="2"/>
      <c r="E36" s="2"/>
      <c r="F36" s="2"/>
      <c r="G36" s="2"/>
    </row>
    <row r="37" spans="1:7" ht="15" customHeight="1" x14ac:dyDescent="0.3">
      <c r="A37" s="2"/>
      <c r="B37" s="2"/>
      <c r="C37" s="2"/>
      <c r="D37" s="2"/>
      <c r="E37" s="2"/>
      <c r="F37" s="2"/>
      <c r="G37" s="2"/>
    </row>
    <row r="38" spans="1:7" x14ac:dyDescent="0.3">
      <c r="A38" s="2"/>
      <c r="B38" s="2"/>
      <c r="C38" s="2"/>
      <c r="D38" s="2"/>
      <c r="E38" s="2"/>
      <c r="F38" s="2"/>
      <c r="G38" s="2"/>
    </row>
    <row r="39" spans="1:7" x14ac:dyDescent="0.3">
      <c r="A39" s="2"/>
      <c r="B39" s="2"/>
      <c r="C39" s="2"/>
      <c r="D39" s="2"/>
      <c r="E39" s="2"/>
      <c r="F39" s="2"/>
      <c r="G39" s="2"/>
    </row>
    <row r="40" spans="1:7" x14ac:dyDescent="0.3">
      <c r="A40" s="2"/>
      <c r="B40" s="2"/>
      <c r="C40" s="2"/>
      <c r="D40" s="2"/>
      <c r="E40" s="2"/>
      <c r="F40" s="2"/>
      <c r="G40" s="2"/>
    </row>
    <row r="41" spans="1:7" x14ac:dyDescent="0.3">
      <c r="A41" s="2"/>
      <c r="B41" s="2"/>
      <c r="C41" s="2"/>
      <c r="D41" s="2"/>
      <c r="E41" s="2"/>
      <c r="F41" s="2"/>
      <c r="G41" s="2"/>
    </row>
    <row r="42" spans="1:7" x14ac:dyDescent="0.3">
      <c r="A42" s="2"/>
      <c r="B42" s="2"/>
      <c r="C42" s="2"/>
      <c r="D42" s="2"/>
      <c r="E42" s="2"/>
      <c r="F42" s="2"/>
      <c r="G42" s="2"/>
    </row>
    <row r="43" spans="1:7" x14ac:dyDescent="0.3">
      <c r="A43" s="2"/>
      <c r="B43" s="2"/>
      <c r="C43" s="2"/>
      <c r="D43" s="2"/>
      <c r="E43" s="2"/>
      <c r="F43" s="2"/>
      <c r="G43" s="2"/>
    </row>
    <row r="44" spans="1:7" x14ac:dyDescent="0.3">
      <c r="A44" s="2"/>
      <c r="B44" s="2"/>
      <c r="C44" s="2"/>
      <c r="D44" s="2"/>
      <c r="E44" s="2"/>
      <c r="F44" s="2"/>
      <c r="G44" s="2"/>
    </row>
    <row r="45" spans="1:7" x14ac:dyDescent="0.3">
      <c r="A45" s="2"/>
      <c r="B45" s="2"/>
      <c r="C45" s="2"/>
      <c r="D45" s="2"/>
      <c r="E45" s="2"/>
      <c r="F45" s="2"/>
      <c r="G45" s="2"/>
    </row>
    <row r="46" spans="1:7" x14ac:dyDescent="0.3"/>
    <row r="47" spans="1:7" x14ac:dyDescent="0.3"/>
    <row r="48" spans="1:7" x14ac:dyDescent="0.3"/>
    <row r="49" x14ac:dyDescent="0.3"/>
    <row r="50" x14ac:dyDescent="0.3"/>
  </sheetData>
  <sheetProtection sheet="1" selectLockedCells="1"/>
  <protectedRanges>
    <protectedRange password="8B9B" sqref="A5:A6 D1:E1 B1:B3" name="Bereik1"/>
    <protectedRange password="8B9B" sqref="E10:E11 B10:C11 B8:B9 A7:A19 B12:B20" name="Bereik1_1"/>
    <protectedRange password="8B9B" sqref="A23:A25" name="Bereik1_2_1"/>
  </protectedRanges>
  <dataConsolidate/>
  <mergeCells count="7">
    <mergeCell ref="C27:F27"/>
    <mergeCell ref="C28:F28"/>
    <mergeCell ref="C29:F29"/>
    <mergeCell ref="E3:F3"/>
    <mergeCell ref="C22:F22"/>
    <mergeCell ref="C23:F23"/>
    <mergeCell ref="C24:F24"/>
  </mergeCells>
  <conditionalFormatting sqref="B1:F19">
    <cfRule type="containsText" dxfId="4" priority="17" operator="containsText" text="kies:">
      <formula>NOT(ISERROR(SEARCH("kies:",B1)))</formula>
    </cfRule>
  </conditionalFormatting>
  <conditionalFormatting sqref="C22:C23">
    <cfRule type="containsBlanks" dxfId="3" priority="16">
      <formula>LEN(TRIM(C22))=0</formula>
    </cfRule>
  </conditionalFormatting>
  <conditionalFormatting sqref="C29">
    <cfRule type="containsBlanks" dxfId="2" priority="3">
      <formula>LEN(TRIM(C29))=0</formula>
    </cfRule>
  </conditionalFormatting>
  <conditionalFormatting sqref="C24">
    <cfRule type="containsBlanks" dxfId="1" priority="10">
      <formula>LEN(TRIM(C24))=0</formula>
    </cfRule>
  </conditionalFormatting>
  <conditionalFormatting sqref="C27:C28">
    <cfRule type="containsBlanks" dxfId="0" priority="7">
      <formula>LEN(TRIM(C27))=0</formula>
    </cfRule>
  </conditionalFormatting>
  <dataValidations xWindow="943" yWindow="453" count="1">
    <dataValidation allowBlank="1" showErrorMessage="1" sqref="C23:C24 C28:C29" xr:uid="{00000000-0002-0000-0800-000001000000}"/>
  </dataValidations>
  <pageMargins left="0.75" right="0.75" top="1" bottom="1" header="0.5" footer="0.5"/>
  <pageSetup paperSize="9" scale="90" orientation="portrait" r:id="rId1"/>
  <headerFooter alignWithMargins="0">
    <oddFooter>Pagina &amp;P van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943" yWindow="453" count="4">
        <x14:dataValidation type="list" allowBlank="1" showInputMessage="1" showErrorMessage="1" errorTitle="Let op:" error="vul in: 1, 2, 3, 4, 5 of 9" xr:uid="{00000000-0002-0000-0800-000004000000}">
          <x14:formula1>
            <xm:f>'10'!$I$14:$I$20</xm:f>
          </x14:formula1>
          <xm:sqref>F12:F13 F15:F19</xm:sqref>
        </x14:dataValidation>
        <x14:dataValidation type="list" allowBlank="1" showInputMessage="1" showErrorMessage="1" errorTitle="Let op:" error="vul in: 1, 2, 3, 4, 5 of 9" prompt="Bijv. automatische uitgaande facturering, factuurverwerking, verwerking bankmutaties." xr:uid="{00000000-0002-0000-0800-000005000000}">
          <x14:formula1>
            <xm:f>'10'!$I$14:$I$20</xm:f>
          </x14:formula1>
          <xm:sqref>F14</xm:sqref>
        </x14:dataValidation>
        <x14:dataValidation type="list" allowBlank="1" showInputMessage="1" showErrorMessage="1" xr:uid="{00000000-0002-0000-0800-000002000000}">
          <x14:formula1>
            <xm:f>'10'!$D$14:$D$17</xm:f>
          </x14:formula1>
          <xm:sqref>F4:F7</xm:sqref>
        </x14:dataValidation>
        <x14:dataValidation type="list" allowBlank="1" showInputMessage="1" showErrorMessage="1" prompt="scroll naar beneden voor meer opties" xr:uid="{00000000-0002-0000-0800-000003000000}">
          <x14:formula1>
            <xm:f>'10'!$H$14:$H$25</xm:f>
          </x14:formula1>
          <xm:sqref>E3:F3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11</vt:i4>
      </vt:variant>
      <vt:variant>
        <vt:lpstr>Benoemde bereiken</vt:lpstr>
      </vt:variant>
      <vt:variant>
        <vt:i4>11</vt:i4>
      </vt:variant>
    </vt:vector>
  </HeadingPairs>
  <TitlesOfParts>
    <vt:vector size="22" baseType="lpstr">
      <vt:lpstr>start</vt:lpstr>
      <vt:lpstr>1</vt:lpstr>
      <vt:lpstr>2</vt:lpstr>
      <vt:lpstr>3</vt:lpstr>
      <vt:lpstr>4</vt:lpstr>
      <vt:lpstr>5</vt:lpstr>
      <vt:lpstr>6</vt:lpstr>
      <vt:lpstr>7</vt:lpstr>
      <vt:lpstr>8</vt:lpstr>
      <vt:lpstr>einde</vt:lpstr>
      <vt:lpstr>10</vt:lpstr>
      <vt:lpstr>'1'!Afdrukbereik</vt:lpstr>
      <vt:lpstr>'2'!Afdrukbereik</vt:lpstr>
      <vt:lpstr>'3'!Afdrukbereik</vt:lpstr>
      <vt:lpstr>'4'!Afdrukbereik</vt:lpstr>
      <vt:lpstr>'5'!Afdrukbereik</vt:lpstr>
      <vt:lpstr>'6'!Afdrukbereik</vt:lpstr>
      <vt:lpstr>'7'!Afdrukbereik</vt:lpstr>
      <vt:lpstr>'8'!Afdrukbereik</vt:lpstr>
      <vt:lpstr>einde!Afdrukbereik</vt:lpstr>
      <vt:lpstr>start!Afdrukbereik</vt:lpstr>
      <vt:lpstr>NAAM_ENTITEIT</vt:lpstr>
    </vt:vector>
  </TitlesOfParts>
  <Company>FFC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Drs. A.J. Schutte</dc:creator>
  <cp:lastModifiedBy>Arjen Schutte</cp:lastModifiedBy>
  <cp:lastPrinted>2018-06-20T14:12:19Z</cp:lastPrinted>
  <dcterms:created xsi:type="dcterms:W3CDTF">2005-08-03T06:44:35Z</dcterms:created>
  <dcterms:modified xsi:type="dcterms:W3CDTF">2018-06-25T14:58:43Z</dcterms:modified>
</cp:coreProperties>
</file>